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an\Desktop\"/>
    </mc:Choice>
  </mc:AlternateContent>
  <xr:revisionPtr revIDLastSave="0" documentId="8_{1C6520F8-E8C4-4D3D-B852-6FC6B5C2658C}" xr6:coauthVersionLast="45" xr6:coauthVersionMax="45" xr10:uidLastSave="{00000000-0000-0000-0000-000000000000}"/>
  <bookViews>
    <workbookView xWindow="1125" yWindow="885" windowWidth="11025" windowHeight="12615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Vlastiti izvori- rezultat " sheetId="7" r:id="rId5"/>
    <sheet name="Posebni dio I" sheetId="9" r:id="rId6"/>
    <sheet name=" Posebni dio II" sheetId="8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8" i="1" l="1"/>
  <c r="E43" i="3"/>
  <c r="G43" i="3"/>
  <c r="H43" i="3"/>
  <c r="I43" i="3"/>
  <c r="F43" i="3"/>
  <c r="E48" i="3"/>
  <c r="G48" i="3"/>
  <c r="H48" i="3"/>
  <c r="I48" i="3"/>
  <c r="F48" i="3"/>
  <c r="N76" i="9"/>
  <c r="Q82" i="9"/>
  <c r="P82" i="9"/>
  <c r="O82" i="9"/>
  <c r="M82" i="9"/>
  <c r="M81" i="9" s="1"/>
  <c r="Q81" i="9"/>
  <c r="P81" i="9"/>
  <c r="P80" i="9" s="1"/>
  <c r="P79" i="9" s="1"/>
  <c r="P78" i="9" s="1"/>
  <c r="O81" i="9"/>
  <c r="N81" i="9"/>
  <c r="N78" i="9" s="1"/>
  <c r="Q80" i="9"/>
  <c r="Q79" i="9" s="1"/>
  <c r="Q78" i="9" s="1"/>
  <c r="O80" i="9"/>
  <c r="N79" i="9"/>
  <c r="O79" i="9"/>
  <c r="O78" i="9" s="1"/>
  <c r="Q73" i="9"/>
  <c r="Q67" i="9" s="1"/>
  <c r="P73" i="9"/>
  <c r="O73" i="9"/>
  <c r="O67" i="9" s="1"/>
  <c r="N73" i="9"/>
  <c r="M73" i="9"/>
  <c r="Q76" i="9"/>
  <c r="Q75" i="9" s="1"/>
  <c r="O76" i="9"/>
  <c r="O75" i="9" s="1"/>
  <c r="N70" i="9"/>
  <c r="O70" i="9"/>
  <c r="P70" i="9"/>
  <c r="Q70" i="9"/>
  <c r="M70" i="9"/>
  <c r="Q68" i="9"/>
  <c r="P68" i="9"/>
  <c r="P67" i="9" s="1"/>
  <c r="O68" i="9"/>
  <c r="N68" i="9"/>
  <c r="N67" i="9" s="1"/>
  <c r="M68" i="9"/>
  <c r="M67" i="9" s="1"/>
  <c r="Q215" i="8"/>
  <c r="Q214" i="8" s="1"/>
  <c r="P215" i="8"/>
  <c r="P214" i="8" s="1"/>
  <c r="O215" i="8"/>
  <c r="O214" i="8" s="1"/>
  <c r="N215" i="8"/>
  <c r="N214" i="8" s="1"/>
  <c r="M215" i="8"/>
  <c r="M214" i="8" s="1"/>
  <c r="P128" i="8"/>
  <c r="Q128" i="8"/>
  <c r="O128" i="8"/>
  <c r="O109" i="8"/>
  <c r="M223" i="8"/>
  <c r="O223" i="8"/>
  <c r="P223" i="8"/>
  <c r="Q223" i="8"/>
  <c r="N223" i="8"/>
  <c r="N236" i="8"/>
  <c r="N233" i="8"/>
  <c r="N232" i="8" s="1"/>
  <c r="Q236" i="8"/>
  <c r="P236" i="8"/>
  <c r="P233" i="8" s="1"/>
  <c r="P232" i="8" s="1"/>
  <c r="P231" i="8" s="1"/>
  <c r="O236" i="8"/>
  <c r="O233" i="8" s="1"/>
  <c r="O232" i="8" s="1"/>
  <c r="O231" i="8" s="1"/>
  <c r="M236" i="8"/>
  <c r="M233" i="8" s="1"/>
  <c r="M232" i="8" s="1"/>
  <c r="M231" i="8" s="1"/>
  <c r="Q233" i="8"/>
  <c r="Q232" i="8" s="1"/>
  <c r="Q231" i="8" s="1"/>
  <c r="Q219" i="8"/>
  <c r="P219" i="8"/>
  <c r="O219" i="8"/>
  <c r="N219" i="8"/>
  <c r="M219" i="8"/>
  <c r="N141" i="8"/>
  <c r="N109" i="8"/>
  <c r="P109" i="8"/>
  <c r="Q109" i="8"/>
  <c r="M109" i="8"/>
  <c r="N75" i="9" l="1"/>
  <c r="M80" i="9"/>
  <c r="M79" i="9" s="1"/>
  <c r="M78" i="9" s="1"/>
  <c r="M76" i="9"/>
  <c r="M75" i="9" s="1"/>
  <c r="P76" i="9"/>
  <c r="P75" i="9" s="1"/>
  <c r="N231" i="8"/>
  <c r="Q218" i="8"/>
  <c r="N218" i="8"/>
  <c r="N217" i="8" s="1"/>
  <c r="N28" i="8" s="1"/>
  <c r="P218" i="8"/>
  <c r="O218" i="8"/>
  <c r="M218" i="8"/>
  <c r="M217" i="8" s="1"/>
  <c r="N206" i="8"/>
  <c r="N205" i="8" s="1"/>
  <c r="Q206" i="8"/>
  <c r="Q205" i="8" s="1"/>
  <c r="P206" i="8"/>
  <c r="P205" i="8" s="1"/>
  <c r="O206" i="8"/>
  <c r="O205" i="8" s="1"/>
  <c r="M206" i="8"/>
  <c r="M205" i="8" s="1"/>
  <c r="P217" i="8" l="1"/>
  <c r="P28" i="8"/>
  <c r="Q217" i="8"/>
  <c r="Q28" i="8"/>
  <c r="O217" i="8"/>
  <c r="O28" i="8"/>
  <c r="M22" i="9"/>
  <c r="N65" i="9"/>
  <c r="M65" i="9"/>
  <c r="Q65" i="9"/>
  <c r="P65" i="9"/>
  <c r="O65" i="9"/>
  <c r="N63" i="9"/>
  <c r="M63" i="9"/>
  <c r="Q63" i="9"/>
  <c r="P63" i="9"/>
  <c r="O63" i="9"/>
  <c r="N61" i="9"/>
  <c r="M61" i="9"/>
  <c r="Q61" i="9"/>
  <c r="P61" i="9"/>
  <c r="O61" i="9"/>
  <c r="N59" i="9"/>
  <c r="M59" i="9"/>
  <c r="Q59" i="9"/>
  <c r="P59" i="9"/>
  <c r="O59" i="9"/>
  <c r="Q56" i="9"/>
  <c r="P56" i="9"/>
  <c r="O56" i="9"/>
  <c r="N54" i="9"/>
  <c r="M54" i="9"/>
  <c r="Q54" i="9"/>
  <c r="P54" i="9"/>
  <c r="O54" i="9"/>
  <c r="Q52" i="9"/>
  <c r="P52" i="9"/>
  <c r="O52" i="9"/>
  <c r="Q50" i="9"/>
  <c r="P50" i="9"/>
  <c r="O50" i="9"/>
  <c r="N47" i="9"/>
  <c r="M47" i="9"/>
  <c r="Q47" i="9"/>
  <c r="P47" i="9"/>
  <c r="O47" i="9"/>
  <c r="Q45" i="9"/>
  <c r="P45" i="9"/>
  <c r="O45" i="9"/>
  <c r="Q43" i="9"/>
  <c r="P43" i="9"/>
  <c r="O43" i="9"/>
  <c r="Q41" i="9"/>
  <c r="P41" i="9"/>
  <c r="O41" i="9"/>
  <c r="Q39" i="9"/>
  <c r="P39" i="9"/>
  <c r="O39" i="9"/>
  <c r="Q37" i="9"/>
  <c r="P37" i="9"/>
  <c r="O37" i="9"/>
  <c r="Q35" i="9"/>
  <c r="P35" i="9"/>
  <c r="O35" i="9"/>
  <c r="M32" i="9"/>
  <c r="Q32" i="9"/>
  <c r="P32" i="9"/>
  <c r="O32" i="9"/>
  <c r="N32" i="9"/>
  <c r="Q30" i="9"/>
  <c r="P30" i="9"/>
  <c r="O30" i="9"/>
  <c r="Q28" i="9"/>
  <c r="P28" i="9"/>
  <c r="O28" i="9"/>
  <c r="Q26" i="9"/>
  <c r="P26" i="9"/>
  <c r="O26" i="9"/>
  <c r="M58" i="9" l="1"/>
  <c r="N26" i="9"/>
  <c r="N37" i="9"/>
  <c r="P22" i="9"/>
  <c r="P21" i="9" s="1"/>
  <c r="N41" i="9"/>
  <c r="N45" i="9"/>
  <c r="M28" i="9"/>
  <c r="N56" i="9"/>
  <c r="M50" i="9"/>
  <c r="M37" i="9"/>
  <c r="M39" i="9"/>
  <c r="P58" i="9"/>
  <c r="Q22" i="9"/>
  <c r="Q21" i="9" s="1"/>
  <c r="O22" i="9"/>
  <c r="O21" i="9" s="1"/>
  <c r="M26" i="9"/>
  <c r="M45" i="9"/>
  <c r="P49" i="9"/>
  <c r="O58" i="9"/>
  <c r="N28" i="9"/>
  <c r="N35" i="9"/>
  <c r="M41" i="9"/>
  <c r="M43" i="9"/>
  <c r="M52" i="9"/>
  <c r="M56" i="9"/>
  <c r="P34" i="9"/>
  <c r="Q49" i="9"/>
  <c r="Q58" i="9"/>
  <c r="N30" i="9"/>
  <c r="M35" i="9"/>
  <c r="N39" i="9"/>
  <c r="N43" i="9"/>
  <c r="M30" i="9"/>
  <c r="N52" i="9"/>
  <c r="N50" i="9"/>
  <c r="Q34" i="9"/>
  <c r="O34" i="9"/>
  <c r="O49" i="9"/>
  <c r="N58" i="9"/>
  <c r="O20" i="9" l="1"/>
  <c r="O19" i="9" s="1"/>
  <c r="O18" i="9" s="1"/>
  <c r="O17" i="9" s="1"/>
  <c r="O16" i="9" s="1"/>
  <c r="Q20" i="9"/>
  <c r="Q19" i="9" s="1"/>
  <c r="Q18" i="9" s="1"/>
  <c r="Q17" i="9" s="1"/>
  <c r="Q16" i="9" s="1"/>
  <c r="P20" i="9"/>
  <c r="P19" i="9" s="1"/>
  <c r="P18" i="9" s="1"/>
  <c r="P17" i="9" s="1"/>
  <c r="P16" i="9" s="1"/>
  <c r="M49" i="9"/>
  <c r="M34" i="9"/>
  <c r="N34" i="9"/>
  <c r="N49" i="9"/>
  <c r="N22" i="9"/>
  <c r="N21" i="9" s="1"/>
  <c r="N20" i="9" s="1"/>
  <c r="M21" i="9"/>
  <c r="M20" i="9" l="1"/>
  <c r="M19" i="9"/>
  <c r="M18" i="9" s="1"/>
  <c r="M17" i="9" s="1"/>
  <c r="M16" i="9" s="1"/>
  <c r="N19" i="9"/>
  <c r="N18" i="9" s="1"/>
  <c r="N17" i="9" s="1"/>
  <c r="N16" i="9" s="1"/>
  <c r="N212" i="8" l="1"/>
  <c r="M212" i="8"/>
  <c r="Q212" i="8"/>
  <c r="P212" i="8"/>
  <c r="O212" i="8"/>
  <c r="Q209" i="8"/>
  <c r="P209" i="8"/>
  <c r="O209" i="8"/>
  <c r="N202" i="8"/>
  <c r="N201" i="8" s="1"/>
  <c r="M202" i="8"/>
  <c r="M201" i="8" s="1"/>
  <c r="Q202" i="8"/>
  <c r="Q201" i="8" s="1"/>
  <c r="P202" i="8"/>
  <c r="P201" i="8" s="1"/>
  <c r="O202" i="8"/>
  <c r="O201" i="8" s="1"/>
  <c r="N199" i="8"/>
  <c r="N198" i="8" s="1"/>
  <c r="M199" i="8"/>
  <c r="M198" i="8" s="1"/>
  <c r="Q199" i="8"/>
  <c r="Q198" i="8" s="1"/>
  <c r="P199" i="8"/>
  <c r="P198" i="8" s="1"/>
  <c r="O199" i="8"/>
  <c r="O198" i="8" s="1"/>
  <c r="N196" i="8"/>
  <c r="N195" i="8" s="1"/>
  <c r="M196" i="8"/>
  <c r="M195" i="8" s="1"/>
  <c r="Q196" i="8"/>
  <c r="Q195" i="8" s="1"/>
  <c r="P196" i="8"/>
  <c r="P195" i="8" s="1"/>
  <c r="O196" i="8"/>
  <c r="O195" i="8" s="1"/>
  <c r="N193" i="8"/>
  <c r="N192" i="8" s="1"/>
  <c r="M193" i="8"/>
  <c r="M192" i="8" s="1"/>
  <c r="M21" i="8" s="1"/>
  <c r="Q193" i="8"/>
  <c r="Q192" i="8" s="1"/>
  <c r="Q21" i="8" s="1"/>
  <c r="P193" i="8"/>
  <c r="P192" i="8" s="1"/>
  <c r="P21" i="8" s="1"/>
  <c r="O193" i="8"/>
  <c r="O192" i="8" s="1"/>
  <c r="O21" i="8" s="1"/>
  <c r="Q188" i="8"/>
  <c r="Q187" i="8" s="1"/>
  <c r="Q27" i="8" s="1"/>
  <c r="P188" i="8"/>
  <c r="P187" i="8" s="1"/>
  <c r="P27" i="8" s="1"/>
  <c r="O188" i="8"/>
  <c r="O187" i="8" s="1"/>
  <c r="O27" i="8" s="1"/>
  <c r="N185" i="8"/>
  <c r="N184" i="8" s="1"/>
  <c r="M185" i="8"/>
  <c r="M184" i="8" s="1"/>
  <c r="Q185" i="8"/>
  <c r="Q184" i="8" s="1"/>
  <c r="P185" i="8"/>
  <c r="P184" i="8" s="1"/>
  <c r="O185" i="8"/>
  <c r="O184" i="8" s="1"/>
  <c r="Q177" i="8"/>
  <c r="Q176" i="8" s="1"/>
  <c r="P177" i="8"/>
  <c r="P176" i="8" s="1"/>
  <c r="O177" i="8"/>
  <c r="O176" i="8" s="1"/>
  <c r="Q170" i="8"/>
  <c r="Q169" i="8" s="1"/>
  <c r="P170" i="8"/>
  <c r="P169" i="8" s="1"/>
  <c r="O170" i="8"/>
  <c r="O169" i="8" s="1"/>
  <c r="N166" i="8"/>
  <c r="N165" i="8" s="1"/>
  <c r="N20" i="8" s="1"/>
  <c r="M166" i="8"/>
  <c r="M165" i="8" s="1"/>
  <c r="M20" i="8" s="1"/>
  <c r="Q166" i="8"/>
  <c r="Q165" i="8" s="1"/>
  <c r="Q20" i="8" s="1"/>
  <c r="P166" i="8"/>
  <c r="P165" i="8" s="1"/>
  <c r="P20" i="8" s="1"/>
  <c r="O166" i="8"/>
  <c r="O165" i="8" s="1"/>
  <c r="O20" i="8" s="1"/>
  <c r="N160" i="8"/>
  <c r="N159" i="8" s="1"/>
  <c r="Q160" i="8"/>
  <c r="Q159" i="8" s="1"/>
  <c r="P160" i="8"/>
  <c r="P159" i="8" s="1"/>
  <c r="O160" i="8"/>
  <c r="O159" i="8" s="1"/>
  <c r="Q152" i="8"/>
  <c r="Q151" i="8" s="1"/>
  <c r="Q17" i="8" s="1"/>
  <c r="P152" i="8"/>
  <c r="P151" i="8" s="1"/>
  <c r="P17" i="8" s="1"/>
  <c r="O152" i="8"/>
  <c r="O151" i="8" s="1"/>
  <c r="O17" i="8" s="1"/>
  <c r="Q141" i="8"/>
  <c r="Q140" i="8" s="1"/>
  <c r="P141" i="8"/>
  <c r="P140" i="8" s="1"/>
  <c r="O141" i="8"/>
  <c r="O140" i="8" s="1"/>
  <c r="Q127" i="8"/>
  <c r="Q26" i="8" s="1"/>
  <c r="P127" i="8"/>
  <c r="P26" i="8" s="1"/>
  <c r="O127" i="8"/>
  <c r="O26" i="8" s="1"/>
  <c r="Q121" i="8"/>
  <c r="Q120" i="8" s="1"/>
  <c r="P121" i="8"/>
  <c r="P120" i="8" s="1"/>
  <c r="O121" i="8"/>
  <c r="O120" i="8" s="1"/>
  <c r="Q108" i="8"/>
  <c r="P108" i="8"/>
  <c r="O108" i="8"/>
  <c r="M105" i="8"/>
  <c r="Q105" i="8"/>
  <c r="P105" i="8"/>
  <c r="O105" i="8"/>
  <c r="N105" i="8"/>
  <c r="Q101" i="8"/>
  <c r="Q100" i="8" s="1"/>
  <c r="P101" i="8"/>
  <c r="P100" i="8" s="1"/>
  <c r="O101" i="8"/>
  <c r="O100" i="8" s="1"/>
  <c r="Q96" i="8"/>
  <c r="Q95" i="8" s="1"/>
  <c r="P96" i="8"/>
  <c r="P95" i="8" s="1"/>
  <c r="O96" i="8"/>
  <c r="O95" i="8" s="1"/>
  <c r="Q74" i="8"/>
  <c r="Q73" i="8" s="1"/>
  <c r="P74" i="8"/>
  <c r="P73" i="8" s="1"/>
  <c r="O74" i="8"/>
  <c r="O73" i="8" s="1"/>
  <c r="O23" i="8" s="1"/>
  <c r="Q70" i="8"/>
  <c r="P70" i="8"/>
  <c r="O70" i="8"/>
  <c r="Q48" i="8"/>
  <c r="P48" i="8"/>
  <c r="O48" i="8"/>
  <c r="Q44" i="8"/>
  <c r="P44" i="8"/>
  <c r="O44" i="8"/>
  <c r="P19" i="8" l="1"/>
  <c r="O19" i="8"/>
  <c r="Q19" i="8"/>
  <c r="Q23" i="8"/>
  <c r="Q22" i="8" s="1"/>
  <c r="O18" i="8"/>
  <c r="Q25" i="8"/>
  <c r="M19" i="8"/>
  <c r="O25" i="8"/>
  <c r="N19" i="8"/>
  <c r="Q16" i="8"/>
  <c r="P25" i="8"/>
  <c r="Q18" i="8"/>
  <c r="O22" i="8"/>
  <c r="P23" i="8"/>
  <c r="P22" i="8" s="1"/>
  <c r="P18" i="8"/>
  <c r="O16" i="8"/>
  <c r="P16" i="8"/>
  <c r="N140" i="8"/>
  <c r="M209" i="8"/>
  <c r="M208" i="8" s="1"/>
  <c r="M204" i="8" s="1"/>
  <c r="M188" i="8"/>
  <c r="M187" i="8" s="1"/>
  <c r="M27" i="8" s="1"/>
  <c r="M96" i="8"/>
  <c r="M95" i="8" s="1"/>
  <c r="M121" i="8"/>
  <c r="M120" i="8" s="1"/>
  <c r="M128" i="8"/>
  <c r="M127" i="8" s="1"/>
  <c r="M44" i="8"/>
  <c r="M70" i="8"/>
  <c r="N121" i="8"/>
  <c r="N120" i="8" s="1"/>
  <c r="P168" i="8"/>
  <c r="M170" i="8"/>
  <c r="M169" i="8" s="1"/>
  <c r="M177" i="8"/>
  <c r="M176" i="8" s="1"/>
  <c r="P43" i="8"/>
  <c r="M191" i="8"/>
  <c r="M74" i="8"/>
  <c r="M73" i="8" s="1"/>
  <c r="M160" i="8"/>
  <c r="M159" i="8" s="1"/>
  <c r="N188" i="8"/>
  <c r="N187" i="8" s="1"/>
  <c r="N27" i="8" s="1"/>
  <c r="O191" i="8"/>
  <c r="Q43" i="8"/>
  <c r="N44" i="8"/>
  <c r="O43" i="8"/>
  <c r="N70" i="8"/>
  <c r="N108" i="8"/>
  <c r="M141" i="8"/>
  <c r="M140" i="8" s="1"/>
  <c r="M152" i="8"/>
  <c r="M151" i="8" s="1"/>
  <c r="M17" i="8" s="1"/>
  <c r="P191" i="8"/>
  <c r="P107" i="8"/>
  <c r="M48" i="8"/>
  <c r="N48" i="8"/>
  <c r="N96" i="8"/>
  <c r="N95" i="8" s="1"/>
  <c r="M101" i="8"/>
  <c r="M100" i="8" s="1"/>
  <c r="N177" i="8"/>
  <c r="N176" i="8" s="1"/>
  <c r="Q208" i="8"/>
  <c r="Q204" i="8" s="1"/>
  <c r="Q191" i="8"/>
  <c r="Q168" i="8"/>
  <c r="N74" i="8"/>
  <c r="N73" i="8" s="1"/>
  <c r="N101" i="8"/>
  <c r="N100" i="8" s="1"/>
  <c r="N18" i="8" s="1"/>
  <c r="M108" i="8"/>
  <c r="N128" i="8"/>
  <c r="N127" i="8" s="1"/>
  <c r="N152" i="8"/>
  <c r="N151" i="8" s="1"/>
  <c r="N17" i="8" s="1"/>
  <c r="O208" i="8"/>
  <c r="O204" i="8" s="1"/>
  <c r="N209" i="8"/>
  <c r="N208" i="8" s="1"/>
  <c r="N204" i="8" s="1"/>
  <c r="N170" i="8"/>
  <c r="N169" i="8" s="1"/>
  <c r="P208" i="8"/>
  <c r="P204" i="8" s="1"/>
  <c r="Q107" i="8"/>
  <c r="O107" i="8"/>
  <c r="O168" i="8"/>
  <c r="N191" i="8"/>
  <c r="O15" i="8" l="1"/>
  <c r="Q15" i="8"/>
  <c r="P15" i="8"/>
  <c r="N23" i="8"/>
  <c r="N22" i="8" s="1"/>
  <c r="M18" i="8"/>
  <c r="N16" i="8"/>
  <c r="N15" i="8" s="1"/>
  <c r="N26" i="8"/>
  <c r="N25" i="8" s="1"/>
  <c r="M26" i="8"/>
  <c r="M25" i="8" s="1"/>
  <c r="M16" i="8"/>
  <c r="O42" i="8"/>
  <c r="O41" i="8" s="1"/>
  <c r="O40" i="8" s="1"/>
  <c r="O39" i="8" s="1"/>
  <c r="O38" i="8" s="1"/>
  <c r="O37" i="8" s="1"/>
  <c r="O29" i="8"/>
  <c r="P42" i="8"/>
  <c r="P41" i="8" s="1"/>
  <c r="P40" i="8" s="1"/>
  <c r="P39" i="8" s="1"/>
  <c r="P38" i="8" s="1"/>
  <c r="P37" i="8" s="1"/>
  <c r="P29" i="8"/>
  <c r="Q42" i="8"/>
  <c r="Q29" i="8"/>
  <c r="M23" i="8"/>
  <c r="M22" i="8" s="1"/>
  <c r="N107" i="8"/>
  <c r="M168" i="8"/>
  <c r="M43" i="8"/>
  <c r="N43" i="8"/>
  <c r="N29" i="8" s="1"/>
  <c r="M107" i="8"/>
  <c r="N168" i="8"/>
  <c r="O14" i="8" l="1"/>
  <c r="Q41" i="8"/>
  <c r="Q40" i="8" s="1"/>
  <c r="Q39" i="8" s="1"/>
  <c r="Q38" i="8" s="1"/>
  <c r="Q37" i="8" s="1"/>
  <c r="Q14" i="8"/>
  <c r="P14" i="8"/>
  <c r="M15" i="8"/>
  <c r="M42" i="8"/>
  <c r="M41" i="8" s="1"/>
  <c r="M40" i="8" s="1"/>
  <c r="M39" i="8" s="1"/>
  <c r="M38" i="8" s="1"/>
  <c r="M37" i="8" s="1"/>
  <c r="M29" i="8"/>
  <c r="N42" i="8"/>
  <c r="N14" i="8"/>
  <c r="N32" i="8" s="1"/>
  <c r="E19" i="7"/>
  <c r="E18" i="7" s="1"/>
  <c r="F19" i="7"/>
  <c r="F18" i="7" s="1"/>
  <c r="G19" i="7"/>
  <c r="G18" i="7" s="1"/>
  <c r="H19" i="7"/>
  <c r="H18" i="7" s="1"/>
  <c r="I19" i="7"/>
  <c r="I18" i="7" s="1"/>
  <c r="I32" i="3"/>
  <c r="H32" i="3"/>
  <c r="G32" i="3"/>
  <c r="F32" i="3"/>
  <c r="E32" i="3"/>
  <c r="I24" i="3"/>
  <c r="H24" i="3"/>
  <c r="G24" i="3"/>
  <c r="F24" i="3"/>
  <c r="E24" i="3"/>
  <c r="B18" i="5"/>
  <c r="B17" i="5" s="1"/>
  <c r="B16" i="5" s="1"/>
  <c r="C18" i="5"/>
  <c r="C17" i="5" s="1"/>
  <c r="C16" i="5" s="1"/>
  <c r="D18" i="5"/>
  <c r="D17" i="5" s="1"/>
  <c r="D16" i="5" s="1"/>
  <c r="E18" i="5"/>
  <c r="E17" i="5" s="1"/>
  <c r="E16" i="5" s="1"/>
  <c r="F18" i="5"/>
  <c r="F17" i="5" s="1"/>
  <c r="F16" i="5" s="1"/>
  <c r="E67" i="3"/>
  <c r="F67" i="3"/>
  <c r="G67" i="3"/>
  <c r="H67" i="3"/>
  <c r="I67" i="3"/>
  <c r="E61" i="3"/>
  <c r="F61" i="3"/>
  <c r="G61" i="3"/>
  <c r="H61" i="3"/>
  <c r="I61" i="3"/>
  <c r="E58" i="3"/>
  <c r="F58" i="3"/>
  <c r="G58" i="3"/>
  <c r="H58" i="3"/>
  <c r="I58" i="3"/>
  <c r="E35" i="3"/>
  <c r="E34" i="3" s="1"/>
  <c r="F35" i="3"/>
  <c r="F34" i="3" s="1"/>
  <c r="G35" i="3"/>
  <c r="G34" i="3" s="1"/>
  <c r="H35" i="3"/>
  <c r="H34" i="3" s="1"/>
  <c r="I35" i="3"/>
  <c r="I34" i="3" s="1"/>
  <c r="E30" i="3"/>
  <c r="F30" i="3"/>
  <c r="G30" i="3"/>
  <c r="H30" i="3"/>
  <c r="I30" i="3"/>
  <c r="E27" i="3"/>
  <c r="E26" i="3" s="1"/>
  <c r="F27" i="3"/>
  <c r="F26" i="3" s="1"/>
  <c r="G27" i="3"/>
  <c r="G26" i="3" s="1"/>
  <c r="H27" i="3"/>
  <c r="H26" i="3" s="1"/>
  <c r="I27" i="3"/>
  <c r="I26" i="3" s="1"/>
  <c r="E22" i="3"/>
  <c r="F22" i="3"/>
  <c r="G22" i="3"/>
  <c r="H22" i="3"/>
  <c r="I22" i="3"/>
  <c r="E20" i="3"/>
  <c r="F20" i="3"/>
  <c r="G20" i="3"/>
  <c r="H20" i="3"/>
  <c r="I20" i="3"/>
  <c r="E18" i="3"/>
  <c r="F18" i="3"/>
  <c r="G18" i="3"/>
  <c r="H18" i="3"/>
  <c r="I18" i="3"/>
  <c r="E16" i="3"/>
  <c r="F16" i="3"/>
  <c r="G16" i="3"/>
  <c r="H16" i="3"/>
  <c r="I16" i="3"/>
  <c r="F17" i="1"/>
  <c r="G17" i="1"/>
  <c r="H17" i="1"/>
  <c r="I17" i="1"/>
  <c r="J17" i="1"/>
  <c r="G14" i="1"/>
  <c r="H14" i="1"/>
  <c r="I14" i="1"/>
  <c r="J14" i="1"/>
  <c r="F14" i="1"/>
  <c r="F20" i="1" l="1"/>
  <c r="N41" i="8"/>
  <c r="N40" i="8" s="1"/>
  <c r="N39" i="8" s="1"/>
  <c r="N38" i="8" s="1"/>
  <c r="N37" i="8" s="1"/>
  <c r="M14" i="8"/>
  <c r="I29" i="3"/>
  <c r="F29" i="3"/>
  <c r="I20" i="1"/>
  <c r="I35" i="1" s="1"/>
  <c r="I38" i="1" s="1"/>
  <c r="E29" i="3"/>
  <c r="H29" i="3"/>
  <c r="G29" i="3"/>
  <c r="I15" i="3"/>
  <c r="H15" i="3"/>
  <c r="E15" i="3"/>
  <c r="G15" i="3"/>
  <c r="F15" i="3"/>
  <c r="G42" i="3"/>
  <c r="H60" i="3"/>
  <c r="E60" i="3"/>
  <c r="F42" i="3"/>
  <c r="I42" i="3"/>
  <c r="H42" i="3"/>
  <c r="E42" i="3"/>
  <c r="I60" i="3"/>
  <c r="F60" i="3"/>
  <c r="G60" i="3"/>
  <c r="G20" i="1"/>
  <c r="G35" i="1" s="1"/>
  <c r="J20" i="1"/>
  <c r="J35" i="1" s="1"/>
  <c r="J38" i="1" s="1"/>
  <c r="H20" i="1"/>
  <c r="H35" i="1" s="1"/>
  <c r="H38" i="1" s="1"/>
  <c r="G72" i="3" l="1"/>
  <c r="I72" i="3"/>
  <c r="E72" i="3"/>
  <c r="H72" i="3"/>
  <c r="F72" i="3"/>
  <c r="I14" i="3"/>
  <c r="E14" i="3"/>
  <c r="G14" i="3"/>
  <c r="F14" i="3"/>
  <c r="H14" i="3"/>
</calcChain>
</file>

<file path=xl/sharedStrings.xml><?xml version="1.0" encoding="utf-8"?>
<sst xmlns="http://schemas.openxmlformats.org/spreadsheetml/2006/main" count="645" uniqueCount="207">
  <si>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</si>
  <si>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</si>
  <si>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</si>
  <si>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</si>
  <si>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</si>
  <si>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</si>
  <si>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</si>
  <si>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</si>
  <si>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</si>
  <si>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</si>
  <si>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</si>
  <si>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</si>
  <si>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</si>
  <si>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</si>
  <si>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</si>
  <si>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</si>
  <si>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</si>
  <si>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</si>
  <si>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</si>
  <si>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</si>
  <si>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</si>
  <si>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</si>
  <si>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</si>
  <si>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</si>
  <si>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</si>
  <si>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</si>
  <si>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</si>
  <si>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</si>
  <si>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</si>
  <si>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</si>
  <si>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</si>
  <si>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</si>
  <si>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</si>
  <si>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</si>
  <si>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</si>
  <si>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</si>
  <si>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</si>
  <si>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</si>
  <si>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</si>
  <si>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</si>
  <si>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</si>
  <si>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</si>
  <si>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C) PRENESENI VIŠAK ILI PRENESENI MANJAK I VIŠEGODIŠNJI PLAN URAVNOTEŽENJA</t>
  </si>
  <si>
    <t>Naziv</t>
  </si>
  <si>
    <t>EURO</t>
  </si>
  <si>
    <t>Prihodi od prodaje proizvoda i robe te pruženih usluga i prihodi od donacija</t>
  </si>
  <si>
    <t>5.3.1.</t>
  </si>
  <si>
    <t>Pomoći iz državnog proračuna za korisnike</t>
  </si>
  <si>
    <t>5.4.1.</t>
  </si>
  <si>
    <t>Pomoći iz županijskog proračuna za korisnike</t>
  </si>
  <si>
    <t>Tekuće pomoći prorač.koris.iz proračuna JLP()S koji im nije nadležan- IŽ</t>
  </si>
  <si>
    <t>5.5.1.</t>
  </si>
  <si>
    <t>Pomoći iz općinskog proračuna</t>
  </si>
  <si>
    <t>Tekuće pomoći prorač.koris.iz proračuna JLP()S koji im nije nadležan- Općine</t>
  </si>
  <si>
    <t>4.8.</t>
  </si>
  <si>
    <t>Prihodi za posebne namjene proračunskih korisnika</t>
  </si>
  <si>
    <t>Sufinanciranje cijene usluge, participacije i sl.</t>
  </si>
  <si>
    <t>Prihodi od upravnih i administrativnih pristojbi, pristojbi po posebnim propisima i naknada</t>
  </si>
  <si>
    <t>3.1.</t>
  </si>
  <si>
    <t>Vlastiti prihodi proračunskih korisnika</t>
  </si>
  <si>
    <t>1.4.</t>
  </si>
  <si>
    <t>Prihodi od pruženih usluga</t>
  </si>
  <si>
    <t>Financijski rashodi</t>
  </si>
  <si>
    <t>Rashodi za dodatna ulaganja na nefinancijskoj imovini</t>
  </si>
  <si>
    <t>SVEUKUPNO:</t>
  </si>
  <si>
    <t>08 Rekreacija, kultura i religija</t>
  </si>
  <si>
    <t>082 Službe kulture</t>
  </si>
  <si>
    <t>0820 Službe kulture</t>
  </si>
  <si>
    <t>ZAVIČAJNI MUZEJ POREŠTINE</t>
  </si>
  <si>
    <t>DEKUMANA 9</t>
  </si>
  <si>
    <t>OIB: 97049241725</t>
  </si>
  <si>
    <t>5.7.1.</t>
  </si>
  <si>
    <t>Pomoći od izvanproračunskih korisnika za korisnike</t>
  </si>
  <si>
    <t>5.6.1.</t>
  </si>
  <si>
    <t>Pomoći od međunarodnih org. te institucija i tijela EU</t>
  </si>
  <si>
    <t>Donacije od fizičkih osoba</t>
  </si>
  <si>
    <t>6.1.</t>
  </si>
  <si>
    <t>7.1.</t>
  </si>
  <si>
    <t>Prihodi od prodaje nefinancijske imovine</t>
  </si>
  <si>
    <t>Prihodi od spomeničke rente</t>
  </si>
  <si>
    <t>Tekuće pomoći od HZMO-a,HZZ-a i HZZO-a</t>
  </si>
  <si>
    <t>Kapitalne donacije od fizičkih osoba</t>
  </si>
  <si>
    <t>3+4</t>
  </si>
  <si>
    <t>-</t>
  </si>
  <si>
    <t>Pomoći iz državnog proračuna pror.kor. Proračuna JLP(R)S</t>
  </si>
  <si>
    <t>Pomoći međunarodnih organizacija</t>
  </si>
  <si>
    <t>VLASTITI IZVORI</t>
  </si>
  <si>
    <t>REZULTAT POSLOVANJA</t>
  </si>
  <si>
    <t>BROJ KONTA</t>
  </si>
  <si>
    <t>POZICIJA</t>
  </si>
  <si>
    <t>VRSTA RASHODA / IZDATAKA</t>
  </si>
  <si>
    <t>PLAN 2023</t>
  </si>
  <si>
    <t>PROJEKCIJA 2025</t>
  </si>
  <si>
    <t>Razdjel 003 UPRAVNI ODJEL ZA DRUŠTVENE DJELATNOSTI, SOCIJALNU SKRB I ZDRAVSTVENU ZAŠTITU</t>
  </si>
  <si>
    <t>Glava 00306 MUZEJI</t>
  </si>
  <si>
    <t>Podglava 43079 ZAVIČAJNI MUZEJ POREŠTINE POREČ</t>
  </si>
  <si>
    <t>Glavni program A01 Redovna djelatnost gradskih upravnih odjela</t>
  </si>
  <si>
    <t>Program 1030 JAVNE POTREBE U KULTURI</t>
  </si>
  <si>
    <t>Aktivnost A100007 Administrativno, tehničko i stručno osoblje- muzej</t>
  </si>
  <si>
    <t>Izvor 1.4.  Opći prihodi i primici</t>
  </si>
  <si>
    <t>3111</t>
  </si>
  <si>
    <t xml:space="preserve">Plaće za redovan rad                                                                                </t>
  </si>
  <si>
    <t>3121</t>
  </si>
  <si>
    <t xml:space="preserve">Ostali rashodi za zaposlene                                                                         </t>
  </si>
  <si>
    <t>3132</t>
  </si>
  <si>
    <t xml:space="preserve">Doprinosi za obvezno zdravstveno osiguranje                                                         </t>
  </si>
  <si>
    <t xml:space="preserve">Službena putovanja                                                                                  </t>
  </si>
  <si>
    <t>3212</t>
  </si>
  <si>
    <t xml:space="preserve">Naknade za prijevoz, za rad na terenu i odvojeni život                                              </t>
  </si>
  <si>
    <t xml:space="preserve">Stručno usavršavanje zaposlenika                                                                    </t>
  </si>
  <si>
    <t>3221</t>
  </si>
  <si>
    <t xml:space="preserve">Uredski materijal i ostali materijalni rashodi                                                      </t>
  </si>
  <si>
    <t>3223</t>
  </si>
  <si>
    <t xml:space="preserve">Energija                                                                                            </t>
  </si>
  <si>
    <t>3224</t>
  </si>
  <si>
    <t xml:space="preserve">Materijal i dijelovi za tekuće i investicijsko održavanje                                           </t>
  </si>
  <si>
    <t>3225</t>
  </si>
  <si>
    <t xml:space="preserve">Sitni inventar i auto gume                                                                          </t>
  </si>
  <si>
    <t>3231</t>
  </si>
  <si>
    <t xml:space="preserve">Usluge telefona, pošte i prijevoza                                                                  </t>
  </si>
  <si>
    <t>3232</t>
  </si>
  <si>
    <t xml:space="preserve">Usluge tekućeg i investicijskog održavanja                                                          </t>
  </si>
  <si>
    <t xml:space="preserve">Usluge promidžbe i informiranja                                                                     </t>
  </si>
  <si>
    <t>3234</t>
  </si>
  <si>
    <t xml:space="preserve">Komunalne usluge                                                                                    </t>
  </si>
  <si>
    <t xml:space="preserve">Intelektualne i osobne usluge                                                                       </t>
  </si>
  <si>
    <t>3238</t>
  </si>
  <si>
    <t xml:space="preserve">Računalne usluge                                                                                    </t>
  </si>
  <si>
    <t>3239</t>
  </si>
  <si>
    <t xml:space="preserve">Ostale usluge                                                                                       </t>
  </si>
  <si>
    <t>Naknada troška izv.radnog odnosa</t>
  </si>
  <si>
    <t>Naknade za rad predstavničkih i izvršnih tijela, povjerenstva i slično</t>
  </si>
  <si>
    <t>3292</t>
  </si>
  <si>
    <t xml:space="preserve">Premije osiguranja                                                                                  </t>
  </si>
  <si>
    <t xml:space="preserve">Reprezentacija                                                                                      </t>
  </si>
  <si>
    <t>3294</t>
  </si>
  <si>
    <t xml:space="preserve">Članarine                                                                                           </t>
  </si>
  <si>
    <t>3295</t>
  </si>
  <si>
    <t xml:space="preserve">Pristojbe i naknade                                                                                 </t>
  </si>
  <si>
    <t>3299</t>
  </si>
  <si>
    <t xml:space="preserve">Ostali nespomenuti rashodi poslovanja                                                               </t>
  </si>
  <si>
    <t>Bankarske usluge</t>
  </si>
  <si>
    <t>3433</t>
  </si>
  <si>
    <t xml:space="preserve">Zatezne kamate                                                                                      </t>
  </si>
  <si>
    <t>Izvor 4.8.  Prihodi za posebne namjnene proračunskih korisnika</t>
  </si>
  <si>
    <t>3211</t>
  </si>
  <si>
    <t>3233</t>
  </si>
  <si>
    <t>Izvor 5.3.1  Pomoći iz državnog proračuna za korisnike</t>
  </si>
  <si>
    <t>Izvor 5.5.1  Pomoći iz općinskog proračuna za korisnike</t>
  </si>
  <si>
    <t>Izvor 5.7.1  Pomoći od izvanproračunskih korisnika za korisnike</t>
  </si>
  <si>
    <t>Aktivnost A100008 Restauracije, izložbe i istraživanja muzejske građe</t>
  </si>
  <si>
    <t>Izvor 1.4.   Opći prihodi i primici</t>
  </si>
  <si>
    <t>3237</t>
  </si>
  <si>
    <t>Izvor 3.1.  Vlastiti prihodi proračunskih korisnika</t>
  </si>
  <si>
    <t>Izvor 5.3.1.  Pomoći iz državnog proračuna za korisnike</t>
  </si>
  <si>
    <t>3241</t>
  </si>
  <si>
    <t xml:space="preserve">Naknade troškova osobama izvan radnog odnosa                                                        </t>
  </si>
  <si>
    <t xml:space="preserve">Izvor 5.4.1   Pomoći iz županijskog proračuna za korisnike </t>
  </si>
  <si>
    <t>Izvor 5.6.1  Pomoći od međunarodnih org. te institucija i tijela EU</t>
  </si>
  <si>
    <t>Kapitalni projekt K100010 Nabava opreme, knjiga i muzejskih predmata</t>
  </si>
  <si>
    <t>Izvor 3.1  Vlastiti prihodi proračunskih korisnika</t>
  </si>
  <si>
    <t>Rashodi za nabavu proizvedene dugotrajne imovine</t>
  </si>
  <si>
    <t xml:space="preserve">Uredska oprema i namještaj                                                                          </t>
  </si>
  <si>
    <t>Oprema za održavanje i zaštitu</t>
  </si>
  <si>
    <t>Uređaji, strojevi i oprema</t>
  </si>
  <si>
    <t>Knjige u knjižnicama</t>
  </si>
  <si>
    <t>4243</t>
  </si>
  <si>
    <t xml:space="preserve">Muzejski izlošci i predmeti prirodnih rijetkosti                                                    </t>
  </si>
  <si>
    <t>4221</t>
  </si>
  <si>
    <t>Prijevozna sredstva u cestovnom prometu</t>
  </si>
  <si>
    <t>Izvor 5.3.1   Pomoći iz državnog proračuna za korisnike</t>
  </si>
  <si>
    <t>Izvor 6.1   Donacije od fizičkih osoba</t>
  </si>
  <si>
    <t>Kapitalni projekt K100012 Obnova Palače Sinčić</t>
  </si>
  <si>
    <t>Izvor 5.6.1   Kapitalne pomoći od međunarodnih organizacija</t>
  </si>
  <si>
    <t>Dodatna ulaganja u građevinskim objektima</t>
  </si>
  <si>
    <t>Izvor 4.1   Prihodi od spomeničke rente</t>
  </si>
  <si>
    <t>Izvor 7.1   Prihodi od prodaje nefinancijske imovine</t>
  </si>
  <si>
    <t>Kapitalni projekt K100019 Obnova zgrada u vlasništvu Zavičajnog muzeja Poreštine</t>
  </si>
  <si>
    <t>FINANCIJSKI PLAN PRORAČUNSKOG KORISNIKA JEDINICE LOKALNE I PODRUČNE (REGIONALNE) SAMOUPRAVE 
ZA 2024. I PROJEKCIJA ZA 2025. I 2026. GODINU</t>
  </si>
  <si>
    <t>IZVRŠENJE 2022</t>
  </si>
  <si>
    <t>PLAN 2024</t>
  </si>
  <si>
    <t>PROJEKCIJA 2026</t>
  </si>
  <si>
    <t xml:space="preserve">          A) SAŽETAK RAČUNA PRIHODA I RASHODA</t>
  </si>
  <si>
    <t xml:space="preserve">                                                                                              C) PRENESENI VIŠAK ILI PRENESENI MANJAK I VIŠEGODIŠNJI PLAN URAVNOTEŽENJA</t>
  </si>
  <si>
    <t>Tekući projekt T100014 Arheološko istraživanje trga Marafor</t>
  </si>
  <si>
    <t xml:space="preserve"> POSEBAN DIO </t>
  </si>
  <si>
    <t>POSEBAN DIO II</t>
  </si>
  <si>
    <t>Pomoći iz inozemsta i od subjekata unutar općeg proračuna</t>
  </si>
  <si>
    <t>Tekuće pomoći iz državnog proračuna prorač. koris. proračuna JLP(R)S</t>
  </si>
  <si>
    <t>Tekuće pomoći prorač.koris.iz proračuna JLP(R)S koji im nije nadležan- IŽ</t>
  </si>
  <si>
    <t>Tekuće pomoći prorač.koris.iz proračuna JLP(R)S koji im nije nadležan-Općine</t>
  </si>
  <si>
    <t>Kapitalne pomoći iz državnog proračuna prorač. koris. proračuna JLP(R)S</t>
  </si>
  <si>
    <t>Tekuće pomoći iz državnog proračuna temeljem prijenosa EU sredstava</t>
  </si>
  <si>
    <t>Kapitalne pomoći iz državnog proračuna temeljem prijenosa EU sredstava</t>
  </si>
  <si>
    <t>Sufinanciranje cijene usluge, participacije i slično</t>
  </si>
  <si>
    <t>Prihodi s naslova osiguranja, refundacije štete totalne štete</t>
  </si>
  <si>
    <t>Prihodi iz nadležnog proračuna</t>
  </si>
  <si>
    <t>Višak prihoda poslovanja- Kapitalne pomoći iz državnog proračuna-prijenos EU</t>
  </si>
  <si>
    <t>Manjak prihoda poslovanja-Tekuće pomoći iz državnog proračuna- EU</t>
  </si>
  <si>
    <t>VRSTA PRIHODA / PRIMITKA</t>
  </si>
  <si>
    <t>Tekući projekt T100013 Centar za posjetitelje LA MULA</t>
  </si>
  <si>
    <t>Materijal i sirovine</t>
  </si>
  <si>
    <t>Prihodi od prodaje robe</t>
  </si>
  <si>
    <t>9+6</t>
  </si>
  <si>
    <t>Službena odjeća i obuća</t>
  </si>
  <si>
    <t>Prihodi od pruženih usluga i prodaje robe</t>
  </si>
  <si>
    <t>4.1.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</si>
</sst>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.95"/>
      <color indexed="8"/>
      <name val="Arial"/>
      <family val="2"/>
      <charset val="238"/>
    </font>
    <font>
      <sz val="8"/>
      <color indexed="16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8"/>
      <color theme="1"/>
      <name val="Arial"/>
      <family val="2"/>
    </font>
    <font>
      <sz val="11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3399"/>
        <bgColor indexed="0"/>
      </patternFill>
    </fill>
    <fill>
      <patternFill patternType="solid">
        <fgColor rgb="FF00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5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18" fillId="2" borderId="3" xfId="0" applyFont="1" applyFill="1" applyBorder="1" applyAlignment="1">
      <alignment horizontal="left" vertical="center" wrapText="1"/>
    </xf>
    <xf numFmtId="3" fontId="19" fillId="2" borderId="3" xfId="0" applyNumberFormat="1" applyFont="1" applyFill="1" applyBorder="1" applyAlignment="1">
      <alignment horizontal="right"/>
    </xf>
    <xf numFmtId="0" fontId="20" fillId="2" borderId="3" xfId="0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3" fontId="23" fillId="2" borderId="4" xfId="0" applyNumberFormat="1" applyFont="1" applyFill="1" applyBorder="1" applyAlignment="1">
      <alignment horizontal="right"/>
    </xf>
    <xf numFmtId="3" fontId="6" fillId="4" borderId="4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0" fontId="20" fillId="5" borderId="3" xfId="0" quotePrefix="1" applyFont="1" applyFill="1" applyBorder="1" applyAlignment="1">
      <alignment horizontal="left" vertical="center"/>
    </xf>
    <xf numFmtId="0" fontId="11" fillId="5" borderId="3" xfId="0" quotePrefix="1" applyFont="1" applyFill="1" applyBorder="1" applyAlignment="1">
      <alignment horizontal="left" vertical="center"/>
    </xf>
    <xf numFmtId="0" fontId="18" fillId="5" borderId="3" xfId="0" applyFont="1" applyFill="1" applyBorder="1" applyAlignment="1">
      <alignment horizontal="left" vertical="center" wrapText="1"/>
    </xf>
    <xf numFmtId="0" fontId="18" fillId="5" borderId="3" xfId="0" quotePrefix="1" applyFont="1" applyFill="1" applyBorder="1" applyAlignment="1">
      <alignment horizontal="left" vertical="center"/>
    </xf>
    <xf numFmtId="0" fontId="22" fillId="5" borderId="3" xfId="0" quotePrefix="1" applyFont="1" applyFill="1" applyBorder="1" applyAlignment="1">
      <alignment horizontal="left" vertical="center"/>
    </xf>
    <xf numFmtId="0" fontId="20" fillId="2" borderId="6" xfId="0" quotePrefix="1" applyFont="1" applyFill="1" applyBorder="1" applyAlignment="1">
      <alignment horizontal="left" vertical="center"/>
    </xf>
    <xf numFmtId="0" fontId="21" fillId="2" borderId="6" xfId="0" quotePrefix="1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 wrapText="1"/>
    </xf>
    <xf numFmtId="3" fontId="19" fillId="2" borderId="6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/>
    </xf>
    <xf numFmtId="3" fontId="26" fillId="0" borderId="3" xfId="0" applyNumberFormat="1" applyFont="1" applyBorder="1"/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27" fillId="0" borderId="3" xfId="0" applyFont="1" applyBorder="1"/>
    <xf numFmtId="0" fontId="27" fillId="0" borderId="3" xfId="0" applyFont="1" applyBorder="1" applyAlignment="1">
      <alignment horizontal="right"/>
    </xf>
    <xf numFmtId="3" fontId="27" fillId="0" borderId="3" xfId="0" applyNumberFormat="1" applyFont="1" applyBorder="1"/>
    <xf numFmtId="3" fontId="6" fillId="2" borderId="3" xfId="0" applyNumberFormat="1" applyFont="1" applyFill="1" applyBorder="1" applyAlignment="1">
      <alignment horizontal="right"/>
    </xf>
    <xf numFmtId="3" fontId="28" fillId="2" borderId="4" xfId="0" applyNumberFormat="1" applyFont="1" applyFill="1" applyBorder="1" applyAlignment="1">
      <alignment horizontal="right"/>
    </xf>
    <xf numFmtId="3" fontId="27" fillId="5" borderId="4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 vertical="center"/>
    </xf>
    <xf numFmtId="3" fontId="26" fillId="2" borderId="4" xfId="0" applyNumberFormat="1" applyFont="1" applyFill="1" applyBorder="1" applyAlignment="1">
      <alignment horizontal="right"/>
    </xf>
    <xf numFmtId="3" fontId="26" fillId="2" borderId="7" xfId="0" applyNumberFormat="1" applyFont="1" applyFill="1" applyBorder="1" applyAlignment="1">
      <alignment horizontal="right"/>
    </xf>
    <xf numFmtId="0" fontId="3" fillId="0" borderId="0" xfId="0" applyFont="1" applyAlignment="1" applyProtection="1">
      <alignment vertical="top" wrapText="1" readingOrder="1"/>
      <protection locked="0"/>
    </xf>
    <xf numFmtId="0" fontId="30" fillId="0" borderId="0" xfId="0" applyFont="1" applyAlignment="1" applyProtection="1">
      <alignment horizontal="center" vertical="top" wrapText="1" readingOrder="1"/>
      <protection locked="0"/>
    </xf>
    <xf numFmtId="0" fontId="20" fillId="0" borderId="0" xfId="1" applyFont="1" applyAlignment="1">
      <alignment horizontal="left" vertical="top" wrapText="1"/>
    </xf>
    <xf numFmtId="0" fontId="20" fillId="0" borderId="0" xfId="1" applyFont="1" applyAlignment="1" applyProtection="1">
      <alignment vertical="top" wrapText="1" readingOrder="1"/>
      <protection locked="0"/>
    </xf>
    <xf numFmtId="0" fontId="9" fillId="0" borderId="0" xfId="1"/>
    <xf numFmtId="164" fontId="26" fillId="2" borderId="0" xfId="1" applyNumberFormat="1" applyFont="1" applyFill="1" applyAlignment="1" applyProtection="1">
      <alignment vertical="top" wrapText="1" readingOrder="1"/>
      <protection locked="0"/>
    </xf>
    <xf numFmtId="0" fontId="19" fillId="0" borderId="0" xfId="1" applyFont="1" applyAlignment="1">
      <alignment horizontal="left" vertical="top" wrapText="1"/>
    </xf>
    <xf numFmtId="0" fontId="31" fillId="0" borderId="0" xfId="1" applyFont="1" applyAlignment="1" applyProtection="1">
      <alignment vertical="top" wrapText="1" readingOrder="1"/>
      <protection locked="0"/>
    </xf>
    <xf numFmtId="164" fontId="31" fillId="0" borderId="0" xfId="1" applyNumberFormat="1" applyFont="1" applyAlignment="1" applyProtection="1">
      <alignment vertical="top" wrapText="1" readingOrder="1"/>
      <protection locked="0"/>
    </xf>
    <xf numFmtId="0" fontId="19" fillId="6" borderId="11" xfId="1" applyFont="1" applyFill="1" applyBorder="1" applyAlignment="1" applyProtection="1">
      <alignment horizontal="center" vertical="center" wrapText="1" readingOrder="1"/>
      <protection locked="0"/>
    </xf>
    <xf numFmtId="0" fontId="20" fillId="6" borderId="1" xfId="0" applyFont="1" applyFill="1" applyBorder="1" applyAlignment="1">
      <alignment horizontal="center"/>
    </xf>
    <xf numFmtId="0" fontId="20" fillId="6" borderId="3" xfId="0" applyFont="1" applyFill="1" applyBorder="1" applyAlignment="1">
      <alignment horizontal="center"/>
    </xf>
    <xf numFmtId="0" fontId="19" fillId="6" borderId="3" xfId="1" applyFont="1" applyFill="1" applyBorder="1" applyAlignment="1" applyProtection="1">
      <alignment horizontal="center" vertical="center" wrapText="1" readingOrder="1"/>
      <protection locked="0"/>
    </xf>
    <xf numFmtId="0" fontId="19" fillId="6" borderId="1" xfId="1" applyFont="1" applyFill="1" applyBorder="1" applyAlignment="1" applyProtection="1">
      <alignment horizontal="center" vertical="top" wrapText="1" readingOrder="1"/>
      <protection locked="0"/>
    </xf>
    <xf numFmtId="0" fontId="19" fillId="6" borderId="3" xfId="1" applyFont="1" applyFill="1" applyBorder="1" applyAlignment="1" applyProtection="1">
      <alignment horizontal="center" vertical="top" wrapText="1" readingOrder="1"/>
      <protection locked="0"/>
    </xf>
    <xf numFmtId="3" fontId="32" fillId="7" borderId="1" xfId="0" applyNumberFormat="1" applyFont="1" applyFill="1" applyBorder="1" applyAlignment="1" applyProtection="1">
      <alignment vertical="top" wrapText="1" readingOrder="1"/>
      <protection locked="0"/>
    </xf>
    <xf numFmtId="3" fontId="32" fillId="7" borderId="3" xfId="0" applyNumberFormat="1" applyFont="1" applyFill="1" applyBorder="1" applyAlignment="1" applyProtection="1">
      <alignment vertical="top" wrapText="1" readingOrder="1"/>
      <protection locked="0"/>
    </xf>
    <xf numFmtId="0" fontId="28" fillId="10" borderId="3" xfId="0" applyFont="1" applyFill="1" applyBorder="1" applyAlignment="1" applyProtection="1">
      <alignment vertical="top" wrapText="1" readingOrder="1"/>
      <protection locked="0"/>
    </xf>
    <xf numFmtId="0" fontId="28" fillId="2" borderId="3" xfId="0" applyFont="1" applyFill="1" applyBorder="1"/>
    <xf numFmtId="3" fontId="28" fillId="2" borderId="3" xfId="0" applyNumberFormat="1" applyFont="1" applyFill="1" applyBorder="1"/>
    <xf numFmtId="3" fontId="26" fillId="0" borderId="1" xfId="0" applyNumberFormat="1" applyFont="1" applyBorder="1" applyAlignment="1" applyProtection="1">
      <alignment vertical="top" wrapText="1" readingOrder="1"/>
      <protection locked="0"/>
    </xf>
    <xf numFmtId="3" fontId="28" fillId="0" borderId="3" xfId="0" applyNumberFormat="1" applyFont="1" applyBorder="1"/>
    <xf numFmtId="3" fontId="26" fillId="0" borderId="3" xfId="0" applyNumberFormat="1" applyFont="1" applyBorder="1" applyAlignment="1" applyProtection="1">
      <alignment horizontal="right" vertical="top" wrapText="1" readingOrder="1"/>
      <protection locked="0"/>
    </xf>
    <xf numFmtId="3" fontId="26" fillId="0" borderId="1" xfId="0" applyNumberFormat="1" applyFont="1" applyBorder="1" applyAlignment="1" applyProtection="1">
      <alignment horizontal="right" vertical="top" wrapText="1" readingOrder="1"/>
      <protection locked="0"/>
    </xf>
    <xf numFmtId="3" fontId="26" fillId="0" borderId="3" xfId="0" applyNumberFormat="1" applyFont="1" applyBorder="1" applyAlignment="1">
      <alignment horizontal="right"/>
    </xf>
    <xf numFmtId="3" fontId="28" fillId="0" borderId="1" xfId="0" applyNumberFormat="1" applyFont="1" applyBorder="1"/>
    <xf numFmtId="3" fontId="26" fillId="0" borderId="1" xfId="0" applyNumberFormat="1" applyFont="1" applyBorder="1"/>
    <xf numFmtId="3" fontId="28" fillId="9" borderId="3" xfId="0" applyNumberFormat="1" applyFont="1" applyFill="1" applyBorder="1"/>
    <xf numFmtId="3" fontId="26" fillId="0" borderId="1" xfId="0" applyNumberFormat="1" applyFont="1" applyBorder="1" applyAlignment="1">
      <alignment horizontal="right"/>
    </xf>
    <xf numFmtId="3" fontId="26" fillId="0" borderId="3" xfId="0" applyNumberFormat="1" applyFont="1" applyBorder="1" applyAlignment="1" applyProtection="1">
      <alignment vertical="top" wrapText="1" readingOrder="1"/>
      <protection locked="0"/>
    </xf>
    <xf numFmtId="3" fontId="32" fillId="8" borderId="3" xfId="0" applyNumberFormat="1" applyFont="1" applyFill="1" applyBorder="1"/>
    <xf numFmtId="3" fontId="26" fillId="10" borderId="1" xfId="0" applyNumberFormat="1" applyFont="1" applyFill="1" applyBorder="1" applyAlignment="1" applyProtection="1">
      <alignment horizontal="right" vertical="top" wrapText="1" readingOrder="1"/>
      <protection locked="0"/>
    </xf>
    <xf numFmtId="3" fontId="28" fillId="2" borderId="1" xfId="0" applyNumberFormat="1" applyFont="1" applyFill="1" applyBorder="1"/>
    <xf numFmtId="0" fontId="0" fillId="2" borderId="3" xfId="0" applyFill="1" applyBorder="1"/>
    <xf numFmtId="3" fontId="32" fillId="8" borderId="1" xfId="0" applyNumberFormat="1" applyFont="1" applyFill="1" applyBorder="1"/>
    <xf numFmtId="3" fontId="28" fillId="9" borderId="1" xfId="0" applyNumberFormat="1" applyFont="1" applyFill="1" applyBorder="1"/>
    <xf numFmtId="3" fontId="28" fillId="10" borderId="3" xfId="0" applyNumberFormat="1" applyFont="1" applyFill="1" applyBorder="1" applyAlignment="1" applyProtection="1">
      <alignment vertical="top" wrapText="1" readingOrder="1"/>
      <protection locked="0"/>
    </xf>
    <xf numFmtId="3" fontId="28" fillId="10" borderId="1" xfId="0" applyNumberFormat="1" applyFont="1" applyFill="1" applyBorder="1" applyAlignment="1" applyProtection="1">
      <alignment vertical="top" wrapText="1" readingOrder="1"/>
      <protection locked="0"/>
    </xf>
    <xf numFmtId="3" fontId="28" fillId="10" borderId="4" xfId="0" applyNumberFormat="1" applyFont="1" applyFill="1" applyBorder="1" applyAlignment="1" applyProtection="1">
      <alignment vertical="top" wrapText="1" readingOrder="1"/>
      <protection locked="0"/>
    </xf>
    <xf numFmtId="0" fontId="17" fillId="2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26" fillId="0" borderId="3" xfId="0" applyFont="1" applyBorder="1" applyAlignment="1" applyProtection="1">
      <alignment vertical="top" wrapText="1" readingOrder="1"/>
      <protection locked="0"/>
    </xf>
    <xf numFmtId="0" fontId="28" fillId="0" borderId="3" xfId="0" applyFont="1" applyBorder="1" applyAlignment="1" applyProtection="1">
      <alignment vertical="top" wrapText="1" readingOrder="1"/>
      <protection locked="0"/>
    </xf>
    <xf numFmtId="0" fontId="26" fillId="0" borderId="3" xfId="0" applyFont="1" applyBorder="1" applyAlignment="1" applyProtection="1">
      <alignment horizontal="left" vertical="top" wrapText="1" readingOrder="1"/>
      <protection locked="0"/>
    </xf>
    <xf numFmtId="0" fontId="26" fillId="2" borderId="3" xfId="0" applyFont="1" applyFill="1" applyBorder="1"/>
    <xf numFmtId="3" fontId="28" fillId="12" borderId="3" xfId="0" applyNumberFormat="1" applyFont="1" applyFill="1" applyBorder="1" applyAlignment="1" applyProtection="1">
      <alignment vertical="top" wrapText="1" readingOrder="1"/>
      <protection locked="0"/>
    </xf>
    <xf numFmtId="0" fontId="26" fillId="10" borderId="3" xfId="0" applyFont="1" applyFill="1" applyBorder="1" applyAlignment="1" applyProtection="1">
      <alignment horizontal="left" vertical="top" wrapText="1" readingOrder="1"/>
      <protection locked="0"/>
    </xf>
    <xf numFmtId="0" fontId="34" fillId="0" borderId="3" xfId="0" applyFont="1" applyBorder="1"/>
    <xf numFmtId="0" fontId="26" fillId="0" borderId="3" xfId="0" applyFont="1" applyBorder="1"/>
    <xf numFmtId="3" fontId="28" fillId="12" borderId="1" xfId="0" applyNumberFormat="1" applyFont="1" applyFill="1" applyBorder="1" applyAlignment="1" applyProtection="1">
      <alignment vertical="top" wrapText="1" readingOrder="1"/>
      <protection locked="0"/>
    </xf>
    <xf numFmtId="3" fontId="28" fillId="12" borderId="2" xfId="0" applyNumberFormat="1" applyFont="1" applyFill="1" applyBorder="1" applyAlignment="1" applyProtection="1">
      <alignment vertical="top" wrapText="1" readingOrder="1"/>
      <protection locked="0"/>
    </xf>
    <xf numFmtId="0" fontId="28" fillId="0" borderId="3" xfId="0" applyFont="1" applyBorder="1" applyAlignment="1" applyProtection="1">
      <alignment horizontal="right" vertical="top" wrapText="1" readingOrder="1"/>
      <protection locked="0"/>
    </xf>
    <xf numFmtId="0" fontId="35" fillId="0" borderId="0" xfId="0" applyFont="1" applyAlignment="1">
      <alignment horizontal="center"/>
    </xf>
    <xf numFmtId="0" fontId="32" fillId="13" borderId="3" xfId="0" applyFont="1" applyFill="1" applyBorder="1" applyAlignment="1">
      <alignment horizontal="right" vertical="top" wrapText="1"/>
    </xf>
    <xf numFmtId="0" fontId="33" fillId="13" borderId="3" xfId="0" applyFont="1" applyFill="1" applyBorder="1" applyAlignment="1" applyProtection="1">
      <alignment vertical="top" wrapText="1" readingOrder="1"/>
      <protection locked="0"/>
    </xf>
    <xf numFmtId="0" fontId="28" fillId="4" borderId="3" xfId="0" applyFont="1" applyFill="1" applyBorder="1" applyAlignment="1">
      <alignment horizontal="right" vertical="top" wrapText="1"/>
    </xf>
    <xf numFmtId="0" fontId="26" fillId="4" borderId="3" xfId="0" applyFont="1" applyFill="1" applyBorder="1" applyAlignment="1" applyProtection="1">
      <alignment vertical="top" wrapText="1" readingOrder="1"/>
      <protection locked="0"/>
    </xf>
    <xf numFmtId="0" fontId="26" fillId="0" borderId="3" xfId="0" applyFont="1" applyBorder="1" applyAlignment="1">
      <alignment horizontal="left" vertical="top" wrapText="1"/>
    </xf>
    <xf numFmtId="0" fontId="36" fillId="0" borderId="3" xfId="0" applyFont="1" applyBorder="1" applyAlignment="1">
      <alignment horizontal="left" vertical="top" wrapText="1"/>
    </xf>
    <xf numFmtId="0" fontId="28" fillId="4" borderId="3" xfId="0" applyFont="1" applyFill="1" applyBorder="1" applyAlignment="1" applyProtection="1">
      <alignment vertical="top" wrapText="1" readingOrder="1"/>
      <protection locked="0"/>
    </xf>
    <xf numFmtId="0" fontId="26" fillId="0" borderId="3" xfId="0" applyFont="1" applyBorder="1" applyAlignment="1">
      <alignment horizontal="left"/>
    </xf>
    <xf numFmtId="0" fontId="26" fillId="0" borderId="3" xfId="0" applyFont="1" applyBorder="1" applyAlignment="1">
      <alignment horizontal="center"/>
    </xf>
    <xf numFmtId="0" fontId="20" fillId="6" borderId="1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0" fillId="0" borderId="3" xfId="0" applyBorder="1"/>
    <xf numFmtId="3" fontId="26" fillId="10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28" fillId="4" borderId="3" xfId="0" applyNumberFormat="1" applyFont="1" applyFill="1" applyBorder="1"/>
    <xf numFmtId="3" fontId="32" fillId="13" borderId="3" xfId="0" applyNumberFormat="1" applyFont="1" applyFill="1" applyBorder="1"/>
    <xf numFmtId="0" fontId="0" fillId="0" borderId="0" xfId="0" applyAlignment="1">
      <alignment vertical="center"/>
    </xf>
    <xf numFmtId="0" fontId="26" fillId="0" borderId="3" xfId="0" applyFont="1" applyBorder="1" applyAlignment="1" applyProtection="1">
      <alignment vertical="center" wrapText="1" readingOrder="1"/>
      <protection locked="0"/>
    </xf>
    <xf numFmtId="3" fontId="26" fillId="0" borderId="3" xfId="0" applyNumberFormat="1" applyFont="1" applyBorder="1" applyAlignment="1">
      <alignment vertical="center"/>
    </xf>
    <xf numFmtId="3" fontId="26" fillId="0" borderId="1" xfId="0" applyNumberFormat="1" applyFont="1" applyBorder="1" applyAlignment="1" applyProtection="1">
      <alignment vertical="center" wrapText="1" readingOrder="1"/>
      <protection locked="0"/>
    </xf>
    <xf numFmtId="3" fontId="26" fillId="0" borderId="3" xfId="0" applyNumberFormat="1" applyFont="1" applyBorder="1" applyAlignment="1" applyProtection="1">
      <alignment vertical="center" wrapText="1" readingOrder="1"/>
      <protection locked="0"/>
    </xf>
    <xf numFmtId="0" fontId="26" fillId="0" borderId="3" xfId="0" applyFont="1" applyBorder="1" applyAlignment="1" applyProtection="1">
      <alignment horizontal="left" vertical="center" wrapText="1" readingOrder="1"/>
      <protection locked="0"/>
    </xf>
    <xf numFmtId="3" fontId="26" fillId="0" borderId="1" xfId="0" applyNumberFormat="1" applyFont="1" applyBorder="1" applyAlignment="1" applyProtection="1">
      <alignment horizontal="right" vertical="center" wrapText="1" readingOrder="1"/>
      <protection locked="0"/>
    </xf>
    <xf numFmtId="3" fontId="26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20" fillId="0" borderId="3" xfId="1" applyFont="1" applyBorder="1" applyAlignment="1" applyProtection="1">
      <alignment vertical="top" wrapText="1" readingOrder="1"/>
      <protection locked="0"/>
    </xf>
    <xf numFmtId="164" fontId="26" fillId="2" borderId="3" xfId="1" applyNumberFormat="1" applyFont="1" applyFill="1" applyBorder="1" applyAlignment="1" applyProtection="1">
      <alignment vertical="top" wrapText="1" readingOrder="1"/>
      <protection locked="0"/>
    </xf>
    <xf numFmtId="0" fontId="20" fillId="0" borderId="3" xfId="1" applyFont="1" applyBorder="1"/>
    <xf numFmtId="3" fontId="20" fillId="0" borderId="3" xfId="1" applyNumberFormat="1" applyFont="1" applyBorder="1"/>
    <xf numFmtId="0" fontId="18" fillId="0" borderId="3" xfId="1" applyFont="1" applyBorder="1" applyAlignment="1">
      <alignment horizontal="right" vertical="top" wrapText="1"/>
    </xf>
    <xf numFmtId="3" fontId="26" fillId="2" borderId="3" xfId="0" applyNumberFormat="1" applyFont="1" applyFill="1" applyBorder="1"/>
    <xf numFmtId="3" fontId="26" fillId="2" borderId="1" xfId="0" applyNumberFormat="1" applyFont="1" applyFill="1" applyBorder="1"/>
    <xf numFmtId="0" fontId="37" fillId="0" borderId="0" xfId="0" applyFont="1"/>
    <xf numFmtId="3" fontId="26" fillId="2" borderId="3" xfId="0" applyNumberFormat="1" applyFont="1" applyFill="1" applyBorder="1" applyAlignment="1">
      <alignment horizontal="right"/>
    </xf>
    <xf numFmtId="3" fontId="27" fillId="2" borderId="4" xfId="0" applyNumberFormat="1" applyFont="1" applyFill="1" applyBorder="1" applyAlignment="1">
      <alignment horizontal="right"/>
    </xf>
    <xf numFmtId="3" fontId="26" fillId="2" borderId="3" xfId="0" applyNumberFormat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8" fillId="12" borderId="3" xfId="0" applyFont="1" applyFill="1" applyBorder="1" applyAlignment="1" applyProtection="1">
      <alignment vertical="top" wrapText="1" readingOrder="1"/>
      <protection locked="0"/>
    </xf>
    <xf numFmtId="0" fontId="0" fillId="9" borderId="3" xfId="0" applyFill="1" applyBorder="1"/>
    <xf numFmtId="0" fontId="28" fillId="2" borderId="1" xfId="0" applyFont="1" applyFill="1" applyBorder="1" applyAlignment="1">
      <alignment horizontal="left"/>
    </xf>
    <xf numFmtId="0" fontId="28" fillId="2" borderId="2" xfId="0" applyFont="1" applyFill="1" applyBorder="1" applyAlignment="1">
      <alignment horizontal="left"/>
    </xf>
    <xf numFmtId="0" fontId="28" fillId="2" borderId="4" xfId="0" applyFont="1" applyFill="1" applyBorder="1" applyAlignment="1">
      <alignment horizontal="left"/>
    </xf>
    <xf numFmtId="0" fontId="28" fillId="12" borderId="1" xfId="0" applyFont="1" applyFill="1" applyBorder="1" applyAlignment="1" applyProtection="1">
      <alignment vertical="top" wrapText="1" readingOrder="1"/>
      <protection locked="0"/>
    </xf>
    <xf numFmtId="0" fontId="28" fillId="12" borderId="2" xfId="0" applyFont="1" applyFill="1" applyBorder="1" applyAlignment="1" applyProtection="1">
      <alignment vertical="top" wrapText="1" readingOrder="1"/>
      <protection locked="0"/>
    </xf>
    <xf numFmtId="0" fontId="32" fillId="7" borderId="3" xfId="0" applyFont="1" applyFill="1" applyBorder="1" applyAlignment="1" applyProtection="1">
      <alignment vertical="top" wrapText="1" readingOrder="1"/>
      <protection locked="0"/>
    </xf>
    <xf numFmtId="0" fontId="29" fillId="8" borderId="3" xfId="0" applyFont="1" applyFill="1" applyBorder="1"/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3" fontId="28" fillId="12" borderId="3" xfId="0" applyNumberFormat="1" applyFont="1" applyFill="1" applyBorder="1" applyAlignment="1" applyProtection="1">
      <alignment vertical="top" wrapText="1" readingOrder="1"/>
      <protection locked="0"/>
    </xf>
    <xf numFmtId="3" fontId="26" fillId="9" borderId="3" xfId="0" applyNumberFormat="1" applyFont="1" applyFill="1" applyBorder="1"/>
    <xf numFmtId="0" fontId="26" fillId="0" borderId="1" xfId="0" applyFont="1" applyBorder="1" applyAlignment="1" applyProtection="1">
      <alignment horizontal="left" vertical="top" wrapText="1" readingOrder="1"/>
      <protection locked="0"/>
    </xf>
    <xf numFmtId="0" fontId="26" fillId="0" borderId="2" xfId="0" applyFont="1" applyBorder="1" applyAlignment="1" applyProtection="1">
      <alignment horizontal="left" vertical="top" wrapText="1" readingOrder="1"/>
      <protection locked="0"/>
    </xf>
    <xf numFmtId="0" fontId="33" fillId="8" borderId="3" xfId="0" applyFont="1" applyFill="1" applyBorder="1"/>
    <xf numFmtId="0" fontId="26" fillId="9" borderId="3" xfId="0" applyFont="1" applyFill="1" applyBorder="1"/>
    <xf numFmtId="3" fontId="28" fillId="2" borderId="1" xfId="0" applyNumberFormat="1" applyFont="1" applyFill="1" applyBorder="1" applyAlignment="1">
      <alignment horizontal="left"/>
    </xf>
    <xf numFmtId="3" fontId="28" fillId="2" borderId="2" xfId="0" applyNumberFormat="1" applyFont="1" applyFill="1" applyBorder="1" applyAlignment="1">
      <alignment horizontal="left"/>
    </xf>
    <xf numFmtId="3" fontId="28" fillId="2" borderId="4" xfId="0" applyNumberFormat="1" applyFont="1" applyFill="1" applyBorder="1" applyAlignment="1">
      <alignment horizontal="left"/>
    </xf>
    <xf numFmtId="0" fontId="28" fillId="0" borderId="1" xfId="0" applyFont="1" applyBorder="1" applyAlignment="1" applyProtection="1">
      <alignment horizontal="left" vertical="top" wrapText="1" readingOrder="1"/>
      <protection locked="0"/>
    </xf>
    <xf numFmtId="0" fontId="28" fillId="0" borderId="2" xfId="0" applyFont="1" applyBorder="1" applyAlignment="1" applyProtection="1">
      <alignment horizontal="left" vertical="top" wrapText="1" readingOrder="1"/>
      <protection locked="0"/>
    </xf>
    <xf numFmtId="0" fontId="28" fillId="0" borderId="4" xfId="0" applyFont="1" applyBorder="1" applyAlignment="1" applyProtection="1">
      <alignment horizontal="left" vertical="top" wrapText="1" readingOrder="1"/>
      <protection locked="0"/>
    </xf>
    <xf numFmtId="0" fontId="28" fillId="9" borderId="3" xfId="0" applyFont="1" applyFill="1" applyBorder="1"/>
    <xf numFmtId="0" fontId="19" fillId="6" borderId="8" xfId="0" applyFont="1" applyFill="1" applyBorder="1" applyAlignment="1" applyProtection="1">
      <alignment horizontal="center" vertical="center" wrapText="1" readingOrder="1"/>
      <protection locked="0"/>
    </xf>
    <xf numFmtId="0" fontId="19" fillId="6" borderId="12" xfId="0" applyFont="1" applyFill="1" applyBorder="1" applyAlignment="1" applyProtection="1">
      <alignment horizontal="center" vertical="center" wrapText="1" readingOrder="1"/>
      <protection locked="0"/>
    </xf>
    <xf numFmtId="0" fontId="19" fillId="6" borderId="9" xfId="0" applyFont="1" applyFill="1" applyBorder="1" applyAlignment="1" applyProtection="1">
      <alignment horizontal="center" vertical="center" wrapText="1" readingOrder="1"/>
      <protection locked="0"/>
    </xf>
    <xf numFmtId="0" fontId="19" fillId="6" borderId="10" xfId="0" applyFont="1" applyFill="1" applyBorder="1" applyAlignment="1" applyProtection="1">
      <alignment horizontal="center" vertical="center" wrapText="1" readingOrder="1"/>
      <protection locked="0"/>
    </xf>
    <xf numFmtId="0" fontId="19" fillId="6" borderId="13" xfId="0" applyFont="1" applyFill="1" applyBorder="1" applyAlignment="1" applyProtection="1">
      <alignment horizontal="center" vertical="center" wrapText="1" readingOrder="1"/>
      <protection locked="0"/>
    </xf>
    <xf numFmtId="0" fontId="19" fillId="6" borderId="5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30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right" vertical="top" wrapText="1" readingOrder="1"/>
      <protection locked="0"/>
    </xf>
    <xf numFmtId="0" fontId="26" fillId="0" borderId="3" xfId="0" applyFont="1" applyBorder="1" applyAlignment="1" applyProtection="1">
      <alignment vertical="top" wrapText="1" readingOrder="1"/>
      <protection locked="0"/>
    </xf>
    <xf numFmtId="0" fontId="0" fillId="0" borderId="3" xfId="0" applyBorder="1"/>
    <xf numFmtId="0" fontId="26" fillId="0" borderId="4" xfId="0" applyFont="1" applyBorder="1" applyAlignment="1" applyProtection="1">
      <alignment horizontal="left" vertical="top" wrapText="1" readingOrder="1"/>
      <protection locked="0"/>
    </xf>
    <xf numFmtId="0" fontId="20" fillId="0" borderId="1" xfId="1" applyFont="1" applyBorder="1" applyAlignment="1" applyProtection="1">
      <alignment horizontal="center" vertical="top" wrapText="1" readingOrder="1"/>
      <protection locked="0"/>
    </xf>
    <xf numFmtId="0" fontId="20" fillId="0" borderId="2" xfId="1" applyFont="1" applyBorder="1" applyAlignment="1" applyProtection="1">
      <alignment horizontal="center" vertical="top" wrapText="1" readingOrder="1"/>
      <protection locked="0"/>
    </xf>
    <xf numFmtId="0" fontId="20" fillId="0" borderId="4" xfId="1" applyFont="1" applyBorder="1" applyAlignment="1" applyProtection="1">
      <alignment horizontal="center" vertical="top" wrapText="1" readingOrder="1"/>
      <protection locked="0"/>
    </xf>
    <xf numFmtId="3" fontId="26" fillId="0" borderId="3" xfId="0" applyNumberFormat="1" applyFont="1" applyBorder="1" applyAlignment="1" applyProtection="1">
      <alignment vertical="top" wrapText="1" readingOrder="1"/>
      <protection locked="0"/>
    </xf>
    <xf numFmtId="3" fontId="26" fillId="0" borderId="3" xfId="0" applyNumberFormat="1" applyFont="1" applyBorder="1"/>
    <xf numFmtId="0" fontId="26" fillId="0" borderId="3" xfId="0" applyFont="1" applyBorder="1" applyAlignment="1" applyProtection="1">
      <alignment vertical="center" wrapText="1" readingOrder="1"/>
      <protection locked="0"/>
    </xf>
    <xf numFmtId="0" fontId="0" fillId="0" borderId="3" xfId="0" applyBorder="1" applyAlignment="1">
      <alignment vertical="center"/>
    </xf>
    <xf numFmtId="0" fontId="26" fillId="0" borderId="1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8" fillId="4" borderId="1" xfId="0" applyFont="1" applyFill="1" applyBorder="1" applyAlignment="1" applyProtection="1">
      <alignment horizontal="left" vertical="top" wrapText="1" readingOrder="1"/>
      <protection locked="0"/>
    </xf>
    <xf numFmtId="0" fontId="28" fillId="4" borderId="2" xfId="0" applyFont="1" applyFill="1" applyBorder="1" applyAlignment="1" applyProtection="1">
      <alignment horizontal="left" vertical="top" wrapText="1" readingOrder="1"/>
      <protection locked="0"/>
    </xf>
    <xf numFmtId="0" fontId="28" fillId="4" borderId="4" xfId="0" applyFont="1" applyFill="1" applyBorder="1" applyAlignment="1" applyProtection="1">
      <alignment horizontal="left" vertical="top" wrapText="1" readingOrder="1"/>
      <protection locked="0"/>
    </xf>
    <xf numFmtId="0" fontId="32" fillId="7" borderId="1" xfId="0" applyFont="1" applyFill="1" applyBorder="1" applyAlignment="1" applyProtection="1">
      <alignment vertical="top" wrapText="1" readingOrder="1"/>
      <protection locked="0"/>
    </xf>
    <xf numFmtId="0" fontId="32" fillId="7" borderId="2" xfId="0" applyFont="1" applyFill="1" applyBorder="1" applyAlignment="1" applyProtection="1">
      <alignment vertical="top" wrapText="1" readingOrder="1"/>
      <protection locked="0"/>
    </xf>
    <xf numFmtId="0" fontId="32" fillId="7" borderId="4" xfId="0" applyFont="1" applyFill="1" applyBorder="1" applyAlignment="1" applyProtection="1">
      <alignment vertical="top" wrapText="1" readingOrder="1"/>
      <protection locked="0"/>
    </xf>
    <xf numFmtId="0" fontId="19" fillId="6" borderId="11" xfId="0" applyFont="1" applyFill="1" applyBorder="1" applyAlignment="1" applyProtection="1">
      <alignment horizontal="center" vertical="center" wrapText="1" readingOrder="1"/>
      <protection locked="0"/>
    </xf>
    <xf numFmtId="0" fontId="19" fillId="6" borderId="14" xfId="0" applyFont="1" applyFill="1" applyBorder="1" applyAlignment="1" applyProtection="1">
      <alignment horizontal="center" vertical="center" wrapText="1" readingOrder="1"/>
      <protection locked="0"/>
    </xf>
    <xf numFmtId="0" fontId="32" fillId="13" borderId="1" xfId="0" applyFont="1" applyFill="1" applyBorder="1" applyAlignment="1" applyProtection="1">
      <alignment horizontal="left" vertical="top" wrapText="1" readingOrder="1"/>
      <protection locked="0"/>
    </xf>
    <xf numFmtId="0" fontId="32" fillId="13" borderId="2" xfId="0" applyFont="1" applyFill="1" applyBorder="1" applyAlignment="1" applyProtection="1">
      <alignment horizontal="left" vertical="top" wrapText="1" readingOrder="1"/>
      <protection locked="0"/>
    </xf>
    <xf numFmtId="0" fontId="32" fillId="13" borderId="4" xfId="0" applyFont="1" applyFill="1" applyBorder="1" applyAlignment="1" applyProtection="1">
      <alignment horizontal="left" vertical="top" wrapText="1" readingOrder="1"/>
      <protection locked="0"/>
    </xf>
    <xf numFmtId="0" fontId="35" fillId="0" borderId="0" xfId="0" applyFont="1" applyAlignment="1">
      <alignment horizontal="center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26" fillId="0" borderId="2" xfId="0" applyFont="1" applyBorder="1" applyAlignment="1" applyProtection="1">
      <alignment vertical="top" wrapText="1" readingOrder="1"/>
      <protection locked="0"/>
    </xf>
    <xf numFmtId="0" fontId="34" fillId="0" borderId="3" xfId="0" applyFont="1" applyBorder="1"/>
    <xf numFmtId="0" fontId="34" fillId="0" borderId="1" xfId="0" applyFont="1" applyBorder="1"/>
    <xf numFmtId="0" fontId="0" fillId="0" borderId="1" xfId="0" applyBorder="1"/>
  </cellXfs>
  <cellStyles count="2">
    <cellStyle name="Normal" xfId="0" builtinId="0"/>
    <cellStyle name="Normal 2" xfId="1" xr:uid="{4795D03D-A3C8-4E58-A66C-293D36345E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topLeftCell="A16" workbookViewId="0">
      <selection activeCell="L24" sqref="L24"/>
    </sheetView>
  </sheetViews>
  <sheetFormatPr defaultRowHeight="15" x14ac:dyDescent="0.25"/>
  <cols>
    <col min="5" max="10" width="25.28515625" customWidth="1"/>
  </cols>
  <sheetData>
    <row r="1" spans="1:10" x14ac:dyDescent="0.25">
      <c r="A1" s="169" t="s">
        <v>68</v>
      </c>
      <c r="B1" s="169"/>
      <c r="C1" s="169"/>
      <c r="D1" s="169"/>
    </row>
    <row r="2" spans="1:10" x14ac:dyDescent="0.25">
      <c r="A2" s="169" t="s">
        <v>69</v>
      </c>
      <c r="B2" s="169"/>
      <c r="C2" s="169"/>
      <c r="D2" s="169"/>
    </row>
    <row r="3" spans="1:10" x14ac:dyDescent="0.25">
      <c r="A3" s="169" t="s">
        <v>70</v>
      </c>
      <c r="B3" s="169"/>
      <c r="C3" s="169"/>
      <c r="D3" s="169"/>
    </row>
    <row r="6" spans="1:10" ht="42" customHeight="1" x14ac:dyDescent="0.25">
      <c r="A6" s="172" t="s">
        <v>178</v>
      </c>
      <c r="B6" s="172"/>
      <c r="C6" s="172"/>
      <c r="D6" s="172"/>
      <c r="E6" s="172"/>
      <c r="F6" s="172"/>
      <c r="G6" s="172"/>
      <c r="H6" s="172"/>
      <c r="I6" s="172"/>
      <c r="J6" s="172"/>
    </row>
    <row r="7" spans="1:10" ht="18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x14ac:dyDescent="0.25">
      <c r="A8" s="172" t="s">
        <v>31</v>
      </c>
      <c r="B8" s="172"/>
      <c r="C8" s="172"/>
      <c r="D8" s="172"/>
      <c r="E8" s="172"/>
      <c r="F8" s="172"/>
      <c r="G8" s="172"/>
      <c r="H8" s="172"/>
      <c r="I8" s="174"/>
      <c r="J8" s="174"/>
    </row>
    <row r="9" spans="1:10" ht="18" x14ac:dyDescent="0.25">
      <c r="A9" s="5"/>
      <c r="B9" s="5"/>
      <c r="C9" s="5"/>
      <c r="D9" s="5"/>
      <c r="E9" s="5"/>
      <c r="F9" s="5"/>
      <c r="G9" s="5"/>
      <c r="H9" s="5"/>
      <c r="I9" s="6"/>
      <c r="J9" s="6"/>
    </row>
    <row r="10" spans="1:10" ht="18" customHeight="1" x14ac:dyDescent="0.25">
      <c r="A10" s="172" t="s">
        <v>182</v>
      </c>
      <c r="B10" s="173"/>
      <c r="C10" s="173"/>
      <c r="D10" s="173"/>
      <c r="E10" s="173"/>
      <c r="F10" s="173"/>
      <c r="G10" s="173"/>
      <c r="H10" s="173"/>
      <c r="I10" s="173"/>
      <c r="J10" s="173"/>
    </row>
    <row r="11" spans="1:10" ht="18" customHeight="1" x14ac:dyDescent="0.25">
      <c r="A11" s="39"/>
      <c r="B11" s="40"/>
      <c r="C11" s="40"/>
      <c r="D11" s="40"/>
      <c r="E11" s="40"/>
      <c r="F11" s="40"/>
      <c r="G11" s="40"/>
      <c r="H11" s="40"/>
      <c r="I11" s="40"/>
      <c r="J11" s="42"/>
    </row>
    <row r="12" spans="1:10" ht="18" x14ac:dyDescent="0.25">
      <c r="A12" s="1"/>
      <c r="B12" s="2"/>
      <c r="C12" s="2"/>
      <c r="D12" s="2"/>
      <c r="E12" s="7"/>
      <c r="F12" s="76" t="s">
        <v>179</v>
      </c>
      <c r="G12" s="76" t="s">
        <v>91</v>
      </c>
      <c r="H12" s="118" t="s">
        <v>180</v>
      </c>
      <c r="I12" s="118" t="s">
        <v>92</v>
      </c>
      <c r="J12" s="118" t="s">
        <v>181</v>
      </c>
    </row>
    <row r="13" spans="1:10" x14ac:dyDescent="0.25">
      <c r="A13" s="28"/>
      <c r="B13" s="29"/>
      <c r="C13" s="29"/>
      <c r="D13" s="30"/>
      <c r="E13" s="31"/>
      <c r="F13" s="4" t="s">
        <v>44</v>
      </c>
      <c r="G13" s="4" t="s">
        <v>44</v>
      </c>
      <c r="H13" s="4" t="s">
        <v>44</v>
      </c>
      <c r="I13" s="4" t="s">
        <v>44</v>
      </c>
      <c r="J13" s="4" t="s">
        <v>44</v>
      </c>
    </row>
    <row r="14" spans="1:10" x14ac:dyDescent="0.25">
      <c r="A14" s="175" t="s">
        <v>0</v>
      </c>
      <c r="B14" s="176"/>
      <c r="C14" s="176"/>
      <c r="D14" s="176"/>
      <c r="E14" s="177"/>
      <c r="F14" s="32">
        <f>SUM(F15:F16)</f>
        <v>809443</v>
      </c>
      <c r="G14" s="32">
        <f t="shared" ref="G14:J14" si="0">SUM(G15:G16)</f>
        <v>1877311</v>
      </c>
      <c r="H14" s="32">
        <f t="shared" si="0"/>
        <v>1252896</v>
      </c>
      <c r="I14" s="32">
        <f t="shared" si="0"/>
        <v>847896</v>
      </c>
      <c r="J14" s="32">
        <f t="shared" si="0"/>
        <v>732896</v>
      </c>
    </row>
    <row r="15" spans="1:10" x14ac:dyDescent="0.25">
      <c r="A15" s="178" t="s">
        <v>1</v>
      </c>
      <c r="B15" s="171"/>
      <c r="C15" s="171"/>
      <c r="D15" s="171"/>
      <c r="E15" s="179"/>
      <c r="F15" s="33">
        <v>809443</v>
      </c>
      <c r="G15" s="33">
        <v>1877311</v>
      </c>
      <c r="H15" s="33">
        <v>1252896</v>
      </c>
      <c r="I15" s="33">
        <v>847896</v>
      </c>
      <c r="J15" s="33">
        <v>732896</v>
      </c>
    </row>
    <row r="16" spans="1:10" x14ac:dyDescent="0.25">
      <c r="A16" s="180" t="s">
        <v>2</v>
      </c>
      <c r="B16" s="179"/>
      <c r="C16" s="179"/>
      <c r="D16" s="179"/>
      <c r="E16" s="179"/>
      <c r="F16" s="33">
        <v>0</v>
      </c>
      <c r="G16" s="33">
        <v>0</v>
      </c>
      <c r="H16" s="33">
        <v>0</v>
      </c>
      <c r="I16" s="33">
        <v>0</v>
      </c>
      <c r="J16" s="33">
        <v>0</v>
      </c>
    </row>
    <row r="17" spans="1:10" x14ac:dyDescent="0.25">
      <c r="A17" s="37" t="s">
        <v>3</v>
      </c>
      <c r="B17" s="38"/>
      <c r="C17" s="38"/>
      <c r="D17" s="38"/>
      <c r="E17" s="38"/>
      <c r="F17" s="32">
        <f t="shared" ref="F17:J17" si="1">SUM(F18:F19)</f>
        <v>809443</v>
      </c>
      <c r="G17" s="32">
        <f t="shared" si="1"/>
        <v>1883113</v>
      </c>
      <c r="H17" s="32">
        <f t="shared" si="1"/>
        <v>1252896</v>
      </c>
      <c r="I17" s="32">
        <f t="shared" si="1"/>
        <v>847896</v>
      </c>
      <c r="J17" s="32">
        <f t="shared" si="1"/>
        <v>732896</v>
      </c>
    </row>
    <row r="18" spans="1:10" x14ac:dyDescent="0.25">
      <c r="A18" s="170" t="s">
        <v>4</v>
      </c>
      <c r="B18" s="171"/>
      <c r="C18" s="171"/>
      <c r="D18" s="171"/>
      <c r="E18" s="171"/>
      <c r="F18" s="33">
        <v>288999</v>
      </c>
      <c r="G18" s="33">
        <v>678873</v>
      </c>
      <c r="H18" s="33">
        <v>528776</v>
      </c>
      <c r="I18" s="33">
        <v>528776</v>
      </c>
      <c r="J18" s="33">
        <v>528776</v>
      </c>
    </row>
    <row r="19" spans="1:10" x14ac:dyDescent="0.25">
      <c r="A19" s="180" t="s">
        <v>5</v>
      </c>
      <c r="B19" s="179"/>
      <c r="C19" s="179"/>
      <c r="D19" s="179"/>
      <c r="E19" s="179"/>
      <c r="F19" s="33">
        <v>520444</v>
      </c>
      <c r="G19" s="33">
        <v>1204240</v>
      </c>
      <c r="H19" s="33">
        <v>724120</v>
      </c>
      <c r="I19" s="33">
        <v>319120</v>
      </c>
      <c r="J19" s="33">
        <v>204120</v>
      </c>
    </row>
    <row r="20" spans="1:10" x14ac:dyDescent="0.25">
      <c r="A20" s="183" t="s">
        <v>6</v>
      </c>
      <c r="B20" s="176"/>
      <c r="C20" s="176"/>
      <c r="D20" s="176"/>
      <c r="E20" s="176"/>
      <c r="F20" s="32">
        <f t="shared" ref="F20:J20" si="2">SUM(F14-F17)</f>
        <v>0</v>
      </c>
      <c r="G20" s="32">
        <f t="shared" si="2"/>
        <v>-5802</v>
      </c>
      <c r="H20" s="32">
        <f t="shared" si="2"/>
        <v>0</v>
      </c>
      <c r="I20" s="32">
        <f t="shared" si="2"/>
        <v>0</v>
      </c>
      <c r="J20" s="32">
        <f t="shared" si="2"/>
        <v>0</v>
      </c>
    </row>
    <row r="21" spans="1:10" ht="18" x14ac:dyDescent="0.25">
      <c r="A21" s="5"/>
      <c r="B21" s="8"/>
      <c r="C21" s="8"/>
      <c r="D21" s="8"/>
      <c r="E21" s="8"/>
      <c r="F21" s="8"/>
      <c r="G21" s="8"/>
      <c r="H21" s="3"/>
      <c r="I21" s="3"/>
      <c r="J21" s="3"/>
    </row>
    <row r="22" spans="1:10" ht="18" customHeight="1" x14ac:dyDescent="0.25">
      <c r="A22" s="172" t="s">
        <v>37</v>
      </c>
      <c r="B22" s="173"/>
      <c r="C22" s="173"/>
      <c r="D22" s="173"/>
      <c r="E22" s="173"/>
      <c r="F22" s="173"/>
      <c r="G22" s="173"/>
      <c r="H22" s="173"/>
      <c r="I22" s="173"/>
      <c r="J22" s="173"/>
    </row>
    <row r="23" spans="1:10" ht="18" customHeight="1" x14ac:dyDescent="0.25">
      <c r="A23" s="39"/>
      <c r="B23" s="40"/>
      <c r="C23" s="40"/>
      <c r="D23" s="40"/>
      <c r="E23" s="40"/>
      <c r="F23" s="40"/>
      <c r="G23" s="40"/>
      <c r="H23" s="40"/>
      <c r="I23" s="40"/>
      <c r="J23" s="40"/>
    </row>
    <row r="24" spans="1:10" ht="18" x14ac:dyDescent="0.25">
      <c r="A24" s="5"/>
      <c r="B24" s="8"/>
      <c r="C24" s="8"/>
      <c r="D24" s="8"/>
      <c r="E24" s="8"/>
      <c r="F24" s="76" t="s">
        <v>179</v>
      </c>
      <c r="G24" s="76" t="s">
        <v>91</v>
      </c>
      <c r="H24" s="118" t="s">
        <v>180</v>
      </c>
      <c r="I24" s="118" t="s">
        <v>92</v>
      </c>
      <c r="J24" s="118" t="s">
        <v>181</v>
      </c>
    </row>
    <row r="25" spans="1:10" x14ac:dyDescent="0.25">
      <c r="A25" s="28"/>
      <c r="B25" s="29"/>
      <c r="C25" s="29"/>
      <c r="D25" s="30"/>
      <c r="E25" s="31"/>
      <c r="F25" s="4" t="s">
        <v>44</v>
      </c>
      <c r="G25" s="4" t="s">
        <v>44</v>
      </c>
      <c r="H25" s="4" t="s">
        <v>44</v>
      </c>
      <c r="I25" s="4" t="s">
        <v>44</v>
      </c>
      <c r="J25" s="4" t="s">
        <v>44</v>
      </c>
    </row>
    <row r="26" spans="1:10" ht="15.75" customHeight="1" x14ac:dyDescent="0.25">
      <c r="A26" s="178" t="s">
        <v>8</v>
      </c>
      <c r="B26" s="181"/>
      <c r="C26" s="181"/>
      <c r="D26" s="181"/>
      <c r="E26" s="182"/>
      <c r="F26" s="33">
        <v>0</v>
      </c>
      <c r="G26" s="33">
        <v>0</v>
      </c>
      <c r="H26" s="33">
        <v>0</v>
      </c>
      <c r="I26" s="33">
        <v>0</v>
      </c>
      <c r="J26" s="33">
        <v>0</v>
      </c>
    </row>
    <row r="27" spans="1:10" x14ac:dyDescent="0.25">
      <c r="A27" s="178" t="s">
        <v>9</v>
      </c>
      <c r="B27" s="171"/>
      <c r="C27" s="171"/>
      <c r="D27" s="171"/>
      <c r="E27" s="171"/>
      <c r="F27" s="33">
        <v>0</v>
      </c>
      <c r="G27" s="33">
        <v>0</v>
      </c>
      <c r="H27" s="33">
        <v>0</v>
      </c>
      <c r="I27" s="33">
        <v>0</v>
      </c>
      <c r="J27" s="33">
        <v>0</v>
      </c>
    </row>
    <row r="28" spans="1:10" x14ac:dyDescent="0.25">
      <c r="A28" s="183" t="s">
        <v>10</v>
      </c>
      <c r="B28" s="176"/>
      <c r="C28" s="176"/>
      <c r="D28" s="176"/>
      <c r="E28" s="176"/>
      <c r="F28" s="32">
        <v>0</v>
      </c>
      <c r="G28" s="32">
        <v>0</v>
      </c>
      <c r="H28" s="32">
        <v>0</v>
      </c>
      <c r="I28" s="32">
        <v>0</v>
      </c>
      <c r="J28" s="32">
        <v>0</v>
      </c>
    </row>
    <row r="29" spans="1:10" ht="18" x14ac:dyDescent="0.25">
      <c r="A29" s="24"/>
      <c r="B29" s="8"/>
      <c r="C29" s="8"/>
      <c r="D29" s="8"/>
      <c r="E29" s="8"/>
      <c r="F29" s="8"/>
      <c r="G29" s="8"/>
      <c r="H29" s="3"/>
      <c r="I29" s="3"/>
      <c r="J29" s="3"/>
    </row>
    <row r="30" spans="1:10" ht="18" customHeight="1" x14ac:dyDescent="0.25">
      <c r="A30" s="172" t="s">
        <v>183</v>
      </c>
      <c r="B30" s="173"/>
      <c r="C30" s="173"/>
      <c r="D30" s="173"/>
      <c r="E30" s="173"/>
      <c r="F30" s="173"/>
      <c r="G30" s="173"/>
      <c r="H30" s="173"/>
      <c r="I30" s="173"/>
      <c r="J30" s="173"/>
    </row>
    <row r="31" spans="1:10" ht="18" customHeight="1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0"/>
    </row>
    <row r="32" spans="1:10" ht="18" x14ac:dyDescent="0.25">
      <c r="A32" s="24"/>
      <c r="B32" s="8"/>
      <c r="C32" s="8"/>
      <c r="D32" s="8"/>
      <c r="E32" s="8"/>
      <c r="F32" s="76" t="s">
        <v>179</v>
      </c>
      <c r="G32" s="76" t="s">
        <v>91</v>
      </c>
      <c r="H32" s="118" t="s">
        <v>180</v>
      </c>
      <c r="I32" s="118" t="s">
        <v>92</v>
      </c>
      <c r="J32" s="118" t="s">
        <v>181</v>
      </c>
    </row>
    <row r="33" spans="1:10" x14ac:dyDescent="0.25">
      <c r="A33" s="28"/>
      <c r="B33" s="29"/>
      <c r="C33" s="29"/>
      <c r="D33" s="30"/>
      <c r="E33" s="31"/>
      <c r="F33" s="4" t="s">
        <v>44</v>
      </c>
      <c r="G33" s="4" t="s">
        <v>44</v>
      </c>
      <c r="H33" s="4" t="s">
        <v>44</v>
      </c>
      <c r="I33" s="4" t="s">
        <v>44</v>
      </c>
      <c r="J33" s="4" t="s">
        <v>44</v>
      </c>
    </row>
    <row r="34" spans="1:10" x14ac:dyDescent="0.25">
      <c r="A34" s="186" t="s">
        <v>38</v>
      </c>
      <c r="B34" s="187"/>
      <c r="C34" s="187"/>
      <c r="D34" s="187"/>
      <c r="E34" s="188"/>
      <c r="F34" s="34">
        <v>5802</v>
      </c>
      <c r="G34" s="34">
        <v>0</v>
      </c>
      <c r="H34" s="34">
        <v>0</v>
      </c>
      <c r="I34" s="34">
        <v>0</v>
      </c>
      <c r="J34" s="35">
        <v>0</v>
      </c>
    </row>
    <row r="35" spans="1:10" ht="30" customHeight="1" x14ac:dyDescent="0.25">
      <c r="A35" s="189" t="s">
        <v>7</v>
      </c>
      <c r="B35" s="190"/>
      <c r="C35" s="190"/>
      <c r="D35" s="190"/>
      <c r="E35" s="191"/>
      <c r="F35" s="36">
        <v>0</v>
      </c>
      <c r="G35" s="36">
        <f t="shared" ref="G35:J35" si="3">SUM(G20)</f>
        <v>-5802</v>
      </c>
      <c r="H35" s="36">
        <f t="shared" si="3"/>
        <v>0</v>
      </c>
      <c r="I35" s="36">
        <f t="shared" si="3"/>
        <v>0</v>
      </c>
      <c r="J35" s="36">
        <f t="shared" si="3"/>
        <v>0</v>
      </c>
    </row>
    <row r="38" spans="1:10" x14ac:dyDescent="0.25">
      <c r="A38" s="170" t="s">
        <v>11</v>
      </c>
      <c r="B38" s="171"/>
      <c r="C38" s="171"/>
      <c r="D38" s="171"/>
      <c r="E38" s="171"/>
      <c r="F38" s="33">
        <f>SUM(F34)+F35</f>
        <v>5802</v>
      </c>
      <c r="G38" s="33">
        <v>0</v>
      </c>
      <c r="H38" s="33">
        <f t="shared" ref="H38:J38" si="4">SUM(H34)+H35</f>
        <v>0</v>
      </c>
      <c r="I38" s="33">
        <f t="shared" si="4"/>
        <v>0</v>
      </c>
      <c r="J38" s="33">
        <f t="shared" si="4"/>
        <v>0</v>
      </c>
    </row>
    <row r="39" spans="1:10" ht="11.25" customHeight="1" x14ac:dyDescent="0.25">
      <c r="A39" s="19"/>
      <c r="B39" s="20"/>
      <c r="C39" s="20"/>
      <c r="D39" s="20"/>
      <c r="E39" s="20"/>
      <c r="F39" s="21"/>
      <c r="G39" s="21"/>
      <c r="H39" s="21"/>
      <c r="I39" s="21"/>
      <c r="J39" s="21"/>
    </row>
    <row r="40" spans="1:10" ht="8.25" customHeight="1" x14ac:dyDescent="0.25"/>
    <row r="41" spans="1:10" ht="29.25" customHeight="1" x14ac:dyDescent="0.25">
      <c r="A41" s="184" t="s">
        <v>39</v>
      </c>
      <c r="B41" s="185"/>
      <c r="C41" s="185"/>
      <c r="D41" s="185"/>
      <c r="E41" s="185"/>
      <c r="F41" s="185"/>
      <c r="G41" s="185"/>
      <c r="H41" s="185"/>
      <c r="I41" s="185"/>
      <c r="J41" s="185"/>
    </row>
  </sheetData>
  <mergeCells count="21">
    <mergeCell ref="A41:J41"/>
    <mergeCell ref="A30:J30"/>
    <mergeCell ref="A38:E38"/>
    <mergeCell ref="A34:E34"/>
    <mergeCell ref="A35:E35"/>
    <mergeCell ref="A26:E26"/>
    <mergeCell ref="A27:E27"/>
    <mergeCell ref="A28:E28"/>
    <mergeCell ref="A19:E19"/>
    <mergeCell ref="A20:E20"/>
    <mergeCell ref="A22:J22"/>
    <mergeCell ref="A1:D1"/>
    <mergeCell ref="A2:D2"/>
    <mergeCell ref="A3:D3"/>
    <mergeCell ref="A18:E18"/>
    <mergeCell ref="A10:J10"/>
    <mergeCell ref="A6:J6"/>
    <mergeCell ref="A8:J8"/>
    <mergeCell ref="A14:E14"/>
    <mergeCell ref="A15:E15"/>
    <mergeCell ref="A16:E16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3"/>
  <sheetViews>
    <sheetView topLeftCell="A52" workbookViewId="0">
      <selection activeCell="O66" sqref="O6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" bestFit="1" customWidth="1"/>
    <col min="4" max="4" width="63.140625" customWidth="1"/>
    <col min="5" max="5" width="21" customWidth="1"/>
    <col min="6" max="6" width="21.140625" customWidth="1"/>
    <col min="7" max="7" width="22.140625" customWidth="1"/>
    <col min="8" max="8" width="21.85546875" customWidth="1"/>
    <col min="9" max="9" width="20.85546875" customWidth="1"/>
  </cols>
  <sheetData>
    <row r="1" spans="1:9" x14ac:dyDescent="0.25">
      <c r="A1" s="169" t="s">
        <v>68</v>
      </c>
      <c r="B1" s="169"/>
      <c r="C1" s="169"/>
      <c r="D1" s="169"/>
    </row>
    <row r="2" spans="1:9" x14ac:dyDescent="0.25">
      <c r="A2" s="169" t="s">
        <v>69</v>
      </c>
      <c r="B2" s="169"/>
      <c r="C2" s="169"/>
      <c r="D2" s="169"/>
    </row>
    <row r="3" spans="1:9" x14ac:dyDescent="0.25">
      <c r="A3" s="169" t="s">
        <v>70</v>
      </c>
      <c r="B3" s="169"/>
      <c r="C3" s="169"/>
      <c r="D3" s="169"/>
    </row>
    <row r="4" spans="1:9" ht="42" customHeight="1" x14ac:dyDescent="0.25">
      <c r="A4" s="172" t="s">
        <v>178</v>
      </c>
      <c r="B4" s="172"/>
      <c r="C4" s="172"/>
      <c r="D4" s="172"/>
      <c r="E4" s="172"/>
      <c r="F4" s="172"/>
      <c r="G4" s="172"/>
      <c r="H4" s="172"/>
      <c r="I4" s="172"/>
    </row>
    <row r="5" spans="1:9" ht="30.75" customHeight="1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172" t="s">
        <v>31</v>
      </c>
      <c r="B6" s="172"/>
      <c r="C6" s="172"/>
      <c r="D6" s="172"/>
      <c r="E6" s="172"/>
      <c r="F6" s="172"/>
      <c r="G6" s="172"/>
      <c r="H6" s="174"/>
      <c r="I6" s="174"/>
    </row>
    <row r="7" spans="1:9" ht="18" x14ac:dyDescent="0.25">
      <c r="A7" s="5"/>
      <c r="B7" s="5"/>
      <c r="C7" s="5"/>
      <c r="D7" s="5"/>
      <c r="E7" s="5"/>
      <c r="F7" s="5"/>
      <c r="G7" s="5"/>
      <c r="H7" s="6" t="s">
        <v>83</v>
      </c>
      <c r="I7" s="6"/>
    </row>
    <row r="8" spans="1:9" ht="18" customHeight="1" x14ac:dyDescent="0.25">
      <c r="A8" s="172" t="s">
        <v>13</v>
      </c>
      <c r="B8" s="173"/>
      <c r="C8" s="173"/>
      <c r="D8" s="173"/>
      <c r="E8" s="173"/>
      <c r="F8" s="173"/>
      <c r="G8" s="173"/>
      <c r="H8" s="173"/>
      <c r="I8" s="173"/>
    </row>
    <row r="9" spans="1:9" ht="18" x14ac:dyDescent="0.25">
      <c r="A9" s="5"/>
      <c r="B9" s="5"/>
      <c r="C9" s="5"/>
      <c r="D9" s="5"/>
      <c r="E9" s="5"/>
      <c r="F9" s="5"/>
      <c r="G9" s="5"/>
      <c r="H9" s="6"/>
      <c r="I9" s="6"/>
    </row>
    <row r="10" spans="1:9" ht="15.75" x14ac:dyDescent="0.25">
      <c r="A10" s="172" t="s">
        <v>1</v>
      </c>
      <c r="B10" s="192"/>
      <c r="C10" s="192"/>
      <c r="D10" s="192"/>
      <c r="E10" s="192"/>
      <c r="F10" s="192"/>
      <c r="G10" s="192"/>
      <c r="H10" s="192"/>
      <c r="I10" s="192"/>
    </row>
    <row r="11" spans="1:9" ht="15.75" x14ac:dyDescent="0.25">
      <c r="A11" s="39"/>
      <c r="B11" s="41"/>
      <c r="C11" s="41"/>
      <c r="D11" s="41"/>
      <c r="E11" s="41"/>
      <c r="F11" s="41"/>
      <c r="G11" s="41"/>
      <c r="H11" s="41"/>
      <c r="I11" s="41"/>
    </row>
    <row r="12" spans="1:9" ht="18" x14ac:dyDescent="0.25">
      <c r="A12" s="5"/>
      <c r="B12" s="5"/>
      <c r="C12" s="5"/>
      <c r="D12" s="5"/>
      <c r="E12" s="119" t="s">
        <v>179</v>
      </c>
      <c r="F12" s="119" t="s">
        <v>91</v>
      </c>
      <c r="G12" s="119" t="s">
        <v>180</v>
      </c>
      <c r="H12" s="119" t="s">
        <v>92</v>
      </c>
      <c r="I12" s="119" t="s">
        <v>181</v>
      </c>
    </row>
    <row r="13" spans="1:9" x14ac:dyDescent="0.25">
      <c r="A13" s="23" t="s">
        <v>14</v>
      </c>
      <c r="B13" s="22" t="s">
        <v>15</v>
      </c>
      <c r="C13" s="22" t="s">
        <v>16</v>
      </c>
      <c r="D13" s="22" t="s">
        <v>12</v>
      </c>
      <c r="E13" s="22" t="s">
        <v>44</v>
      </c>
      <c r="F13" s="23" t="s">
        <v>44</v>
      </c>
      <c r="G13" s="23" t="s">
        <v>44</v>
      </c>
      <c r="H13" s="23" t="s">
        <v>44</v>
      </c>
      <c r="I13" s="23" t="s">
        <v>44</v>
      </c>
    </row>
    <row r="14" spans="1:9" ht="15.75" customHeight="1" x14ac:dyDescent="0.25">
      <c r="A14" s="50">
        <v>6</v>
      </c>
      <c r="B14" s="50"/>
      <c r="C14" s="50"/>
      <c r="D14" s="50" t="s">
        <v>17</v>
      </c>
      <c r="E14" s="52">
        <f t="shared" ref="E14:I14" si="0">SUM(E15+E26+E29+E34)</f>
        <v>809443</v>
      </c>
      <c r="F14" s="52">
        <f t="shared" si="0"/>
        <v>1877311</v>
      </c>
      <c r="G14" s="52">
        <f t="shared" si="0"/>
        <v>1252896</v>
      </c>
      <c r="H14" s="52">
        <f t="shared" si="0"/>
        <v>847896</v>
      </c>
      <c r="I14" s="52">
        <f t="shared" si="0"/>
        <v>732896</v>
      </c>
    </row>
    <row r="15" spans="1:9" ht="15.75" customHeight="1" x14ac:dyDescent="0.25">
      <c r="A15" s="49"/>
      <c r="B15" s="49">
        <v>63</v>
      </c>
      <c r="C15" s="49"/>
      <c r="D15" s="49" t="s">
        <v>40</v>
      </c>
      <c r="E15" s="54">
        <f t="shared" ref="E15:I15" si="1">SUM(E16+E18+E20+E22+E24)</f>
        <v>65418</v>
      </c>
      <c r="F15" s="54">
        <f t="shared" si="1"/>
        <v>68926</v>
      </c>
      <c r="G15" s="54">
        <f t="shared" si="1"/>
        <v>600886</v>
      </c>
      <c r="H15" s="54">
        <f t="shared" si="1"/>
        <v>195886</v>
      </c>
      <c r="I15" s="54">
        <f t="shared" si="1"/>
        <v>80886</v>
      </c>
    </row>
    <row r="16" spans="1:9" ht="15.75" customHeight="1" x14ac:dyDescent="0.25">
      <c r="A16" s="43"/>
      <c r="B16" s="43"/>
      <c r="C16" s="43" t="s">
        <v>46</v>
      </c>
      <c r="D16" s="43" t="s">
        <v>47</v>
      </c>
      <c r="E16" s="73">
        <f t="shared" ref="E16:I16" si="2">SUM(E17:E17)</f>
        <v>42579</v>
      </c>
      <c r="F16" s="51">
        <f t="shared" si="2"/>
        <v>29190</v>
      </c>
      <c r="G16" s="51">
        <f t="shared" si="2"/>
        <v>573043</v>
      </c>
      <c r="H16" s="51">
        <f t="shared" si="2"/>
        <v>168043</v>
      </c>
      <c r="I16" s="51">
        <f t="shared" si="2"/>
        <v>53043</v>
      </c>
    </row>
    <row r="17" spans="1:9" x14ac:dyDescent="0.25">
      <c r="A17" s="43"/>
      <c r="B17" s="45">
        <v>63</v>
      </c>
      <c r="C17" s="45"/>
      <c r="D17" s="45" t="s">
        <v>84</v>
      </c>
      <c r="E17" s="77">
        <v>42579</v>
      </c>
      <c r="F17" s="44">
        <v>29190</v>
      </c>
      <c r="G17" s="44">
        <v>573043</v>
      </c>
      <c r="H17" s="44">
        <v>168043</v>
      </c>
      <c r="I17" s="44">
        <v>53043</v>
      </c>
    </row>
    <row r="18" spans="1:9" x14ac:dyDescent="0.25">
      <c r="A18" s="46"/>
      <c r="B18" s="46"/>
      <c r="C18" s="43" t="s">
        <v>48</v>
      </c>
      <c r="D18" s="48" t="s">
        <v>49</v>
      </c>
      <c r="E18" s="73">
        <f t="shared" ref="E18:I18" si="3">SUM(E19)</f>
        <v>7300</v>
      </c>
      <c r="F18" s="51">
        <f t="shared" si="3"/>
        <v>9608</v>
      </c>
      <c r="G18" s="51">
        <f t="shared" si="3"/>
        <v>8668</v>
      </c>
      <c r="H18" s="51">
        <f t="shared" si="3"/>
        <v>8668</v>
      </c>
      <c r="I18" s="51">
        <f t="shared" si="3"/>
        <v>8668</v>
      </c>
    </row>
    <row r="19" spans="1:9" x14ac:dyDescent="0.25">
      <c r="A19" s="46"/>
      <c r="B19" s="46">
        <v>63</v>
      </c>
      <c r="C19" s="47"/>
      <c r="D19" s="45" t="s">
        <v>50</v>
      </c>
      <c r="E19" s="77">
        <v>7300</v>
      </c>
      <c r="F19" s="44">
        <v>9608</v>
      </c>
      <c r="G19" s="44">
        <v>8668</v>
      </c>
      <c r="H19" s="44">
        <v>8668</v>
      </c>
      <c r="I19" s="44">
        <v>8668</v>
      </c>
    </row>
    <row r="20" spans="1:9" x14ac:dyDescent="0.25">
      <c r="A20" s="46"/>
      <c r="B20" s="46"/>
      <c r="C20" s="43" t="s">
        <v>51</v>
      </c>
      <c r="D20" s="43" t="s">
        <v>52</v>
      </c>
      <c r="E20" s="73">
        <f t="shared" ref="E20:I20" si="4">SUM(E21)</f>
        <v>15539</v>
      </c>
      <c r="F20" s="51">
        <f t="shared" si="4"/>
        <v>15930</v>
      </c>
      <c r="G20" s="51">
        <f t="shared" si="4"/>
        <v>19175</v>
      </c>
      <c r="H20" s="51">
        <f t="shared" si="4"/>
        <v>19175</v>
      </c>
      <c r="I20" s="51">
        <f t="shared" si="4"/>
        <v>19175</v>
      </c>
    </row>
    <row r="21" spans="1:9" x14ac:dyDescent="0.25">
      <c r="A21" s="46"/>
      <c r="B21" s="46">
        <v>63</v>
      </c>
      <c r="C21" s="43"/>
      <c r="D21" s="45" t="s">
        <v>53</v>
      </c>
      <c r="E21" s="77">
        <v>15539</v>
      </c>
      <c r="F21" s="44">
        <v>15930</v>
      </c>
      <c r="G21" s="44">
        <v>19175</v>
      </c>
      <c r="H21" s="44">
        <v>19175</v>
      </c>
      <c r="I21" s="44">
        <v>19175</v>
      </c>
    </row>
    <row r="22" spans="1:9" x14ac:dyDescent="0.25">
      <c r="A22" s="46"/>
      <c r="B22" s="46"/>
      <c r="C22" s="43" t="s">
        <v>73</v>
      </c>
      <c r="D22" s="43" t="s">
        <v>74</v>
      </c>
      <c r="E22" s="73">
        <f t="shared" ref="E22:I22" si="5">SUM(E23:E23)</f>
        <v>0</v>
      </c>
      <c r="F22" s="51">
        <f t="shared" si="5"/>
        <v>14198</v>
      </c>
      <c r="G22" s="51">
        <f t="shared" si="5"/>
        <v>0</v>
      </c>
      <c r="H22" s="51">
        <f t="shared" si="5"/>
        <v>0</v>
      </c>
      <c r="I22" s="51">
        <f t="shared" si="5"/>
        <v>0</v>
      </c>
    </row>
    <row r="23" spans="1:9" x14ac:dyDescent="0.25">
      <c r="A23" s="46"/>
      <c r="B23" s="46">
        <v>63</v>
      </c>
      <c r="C23" s="43"/>
      <c r="D23" s="45" t="s">
        <v>85</v>
      </c>
      <c r="E23" s="77">
        <v>0</v>
      </c>
      <c r="F23" s="44">
        <v>14198</v>
      </c>
      <c r="G23" s="44">
        <v>0</v>
      </c>
      <c r="H23" s="44">
        <v>0</v>
      </c>
      <c r="I23" s="44">
        <v>0</v>
      </c>
    </row>
    <row r="24" spans="1:9" x14ac:dyDescent="0.25">
      <c r="A24" s="46"/>
      <c r="B24" s="46"/>
      <c r="C24" s="43" t="s">
        <v>71</v>
      </c>
      <c r="D24" s="43" t="s">
        <v>72</v>
      </c>
      <c r="E24" s="73">
        <f t="shared" ref="E24:I24" si="6">SUM(E25)</f>
        <v>0</v>
      </c>
      <c r="F24" s="51">
        <f t="shared" si="6"/>
        <v>0</v>
      </c>
      <c r="G24" s="51">
        <f t="shared" si="6"/>
        <v>0</v>
      </c>
      <c r="H24" s="51">
        <f t="shared" si="6"/>
        <v>0</v>
      </c>
      <c r="I24" s="51">
        <f t="shared" si="6"/>
        <v>0</v>
      </c>
    </row>
    <row r="25" spans="1:9" x14ac:dyDescent="0.25">
      <c r="A25" s="46"/>
      <c r="B25" s="46">
        <v>63</v>
      </c>
      <c r="C25" s="43"/>
      <c r="D25" s="45" t="s">
        <v>80</v>
      </c>
      <c r="E25" s="77">
        <v>0</v>
      </c>
      <c r="F25" s="44">
        <v>0</v>
      </c>
      <c r="G25" s="44">
        <v>0</v>
      </c>
      <c r="H25" s="44">
        <v>0</v>
      </c>
      <c r="I25" s="44">
        <v>0</v>
      </c>
    </row>
    <row r="26" spans="1:9" ht="25.5" x14ac:dyDescent="0.25">
      <c r="A26" s="55"/>
      <c r="B26" s="56">
        <v>65</v>
      </c>
      <c r="C26" s="49"/>
      <c r="D26" s="49" t="s">
        <v>57</v>
      </c>
      <c r="E26" s="74">
        <f t="shared" ref="E26:I26" si="7">SUM(E27)</f>
        <v>8170</v>
      </c>
      <c r="F26" s="54">
        <f t="shared" si="7"/>
        <v>31670</v>
      </c>
      <c r="G26" s="54">
        <f t="shared" si="7"/>
        <v>28680</v>
      </c>
      <c r="H26" s="54">
        <f t="shared" si="7"/>
        <v>28680</v>
      </c>
      <c r="I26" s="54">
        <f t="shared" si="7"/>
        <v>28680</v>
      </c>
    </row>
    <row r="27" spans="1:9" x14ac:dyDescent="0.25">
      <c r="A27" s="46"/>
      <c r="B27" s="46"/>
      <c r="C27" s="43" t="s">
        <v>54</v>
      </c>
      <c r="D27" s="43" t="s">
        <v>55</v>
      </c>
      <c r="E27" s="73">
        <f t="shared" ref="E27:I27" si="8">SUM(E28)</f>
        <v>8170</v>
      </c>
      <c r="F27" s="51">
        <f t="shared" si="8"/>
        <v>31670</v>
      </c>
      <c r="G27" s="51">
        <f t="shared" si="8"/>
        <v>28680</v>
      </c>
      <c r="H27" s="51">
        <f t="shared" si="8"/>
        <v>28680</v>
      </c>
      <c r="I27" s="51">
        <f t="shared" si="8"/>
        <v>28680</v>
      </c>
    </row>
    <row r="28" spans="1:9" x14ac:dyDescent="0.25">
      <c r="A28" s="46"/>
      <c r="B28" s="46">
        <v>65</v>
      </c>
      <c r="C28" s="43"/>
      <c r="D28" s="45" t="s">
        <v>56</v>
      </c>
      <c r="E28" s="77">
        <v>8170</v>
      </c>
      <c r="F28" s="44">
        <v>31670</v>
      </c>
      <c r="G28" s="44">
        <v>28680</v>
      </c>
      <c r="H28" s="44">
        <v>28680</v>
      </c>
      <c r="I28" s="44">
        <v>28680</v>
      </c>
    </row>
    <row r="29" spans="1:9" ht="25.5" x14ac:dyDescent="0.25">
      <c r="A29" s="55"/>
      <c r="B29" s="56">
        <v>66</v>
      </c>
      <c r="C29" s="57"/>
      <c r="D29" s="49" t="s">
        <v>45</v>
      </c>
      <c r="E29" s="74">
        <f t="shared" ref="E29:I29" si="9">SUM(E30+E32)</f>
        <v>37802</v>
      </c>
      <c r="F29" s="54">
        <f t="shared" si="9"/>
        <v>59110</v>
      </c>
      <c r="G29" s="54">
        <f t="shared" si="9"/>
        <v>42830</v>
      </c>
      <c r="H29" s="54">
        <f t="shared" si="9"/>
        <v>42830</v>
      </c>
      <c r="I29" s="54">
        <f t="shared" si="9"/>
        <v>42830</v>
      </c>
    </row>
    <row r="30" spans="1:9" x14ac:dyDescent="0.25">
      <c r="A30" s="46"/>
      <c r="B30" s="46"/>
      <c r="C30" s="43" t="s">
        <v>58</v>
      </c>
      <c r="D30" s="43" t="s">
        <v>59</v>
      </c>
      <c r="E30" s="73">
        <f t="shared" ref="E30:I32" si="10">SUM(E31)</f>
        <v>37454</v>
      </c>
      <c r="F30" s="51">
        <f t="shared" si="10"/>
        <v>57080</v>
      </c>
      <c r="G30" s="51">
        <f t="shared" si="10"/>
        <v>41130</v>
      </c>
      <c r="H30" s="51">
        <f t="shared" si="10"/>
        <v>41130</v>
      </c>
      <c r="I30" s="51">
        <f t="shared" si="10"/>
        <v>41130</v>
      </c>
    </row>
    <row r="31" spans="1:9" x14ac:dyDescent="0.25">
      <c r="A31" s="46"/>
      <c r="B31" s="46">
        <v>66</v>
      </c>
      <c r="C31" s="47"/>
      <c r="D31" s="45" t="s">
        <v>205</v>
      </c>
      <c r="E31" s="77">
        <v>37454</v>
      </c>
      <c r="F31" s="44">
        <v>57080</v>
      </c>
      <c r="G31" s="44">
        <v>41130</v>
      </c>
      <c r="H31" s="44">
        <v>41130</v>
      </c>
      <c r="I31" s="44">
        <v>41130</v>
      </c>
    </row>
    <row r="32" spans="1:9" x14ac:dyDescent="0.25">
      <c r="A32" s="46"/>
      <c r="B32" s="46"/>
      <c r="C32" s="43" t="s">
        <v>76</v>
      </c>
      <c r="D32" s="43" t="s">
        <v>75</v>
      </c>
      <c r="E32" s="73">
        <f t="shared" si="10"/>
        <v>348</v>
      </c>
      <c r="F32" s="51">
        <f t="shared" si="10"/>
        <v>2030</v>
      </c>
      <c r="G32" s="51">
        <f t="shared" si="10"/>
        <v>1700</v>
      </c>
      <c r="H32" s="51">
        <f t="shared" si="10"/>
        <v>1700</v>
      </c>
      <c r="I32" s="51">
        <f t="shared" si="10"/>
        <v>1700</v>
      </c>
    </row>
    <row r="33" spans="1:9" x14ac:dyDescent="0.25">
      <c r="A33" s="46"/>
      <c r="B33" s="46">
        <v>66</v>
      </c>
      <c r="C33" s="47"/>
      <c r="D33" s="45" t="s">
        <v>81</v>
      </c>
      <c r="E33" s="77">
        <v>348</v>
      </c>
      <c r="F33" s="44">
        <v>2030</v>
      </c>
      <c r="G33" s="44">
        <v>1700</v>
      </c>
      <c r="H33" s="44">
        <v>1700</v>
      </c>
      <c r="I33" s="44">
        <v>1700</v>
      </c>
    </row>
    <row r="34" spans="1:9" ht="25.5" x14ac:dyDescent="0.25">
      <c r="A34" s="58"/>
      <c r="B34" s="56">
        <v>67</v>
      </c>
      <c r="C34" s="59"/>
      <c r="D34" s="49" t="s">
        <v>41</v>
      </c>
      <c r="E34" s="74">
        <f t="shared" ref="E34:I34" si="11">SUM(E35)</f>
        <v>698053</v>
      </c>
      <c r="F34" s="54">
        <f t="shared" si="11"/>
        <v>1717605</v>
      </c>
      <c r="G34" s="54">
        <f t="shared" si="11"/>
        <v>580500</v>
      </c>
      <c r="H34" s="54">
        <f>SUM(H35)</f>
        <v>580500</v>
      </c>
      <c r="I34" s="54">
        <f t="shared" si="11"/>
        <v>580500</v>
      </c>
    </row>
    <row r="35" spans="1:9" x14ac:dyDescent="0.25">
      <c r="A35" s="48"/>
      <c r="B35" s="27"/>
      <c r="C35" s="43" t="s">
        <v>60</v>
      </c>
      <c r="D35" s="43" t="s">
        <v>18</v>
      </c>
      <c r="E35" s="73">
        <f t="shared" ref="E35:I35" si="12">SUM(E36)</f>
        <v>698053</v>
      </c>
      <c r="F35" s="51">
        <f t="shared" si="12"/>
        <v>1717605</v>
      </c>
      <c r="G35" s="51">
        <f t="shared" si="12"/>
        <v>580500</v>
      </c>
      <c r="H35" s="51">
        <f t="shared" si="12"/>
        <v>580500</v>
      </c>
      <c r="I35" s="51">
        <f t="shared" si="12"/>
        <v>580500</v>
      </c>
    </row>
    <row r="36" spans="1:9" ht="15.75" thickBot="1" x14ac:dyDescent="0.3">
      <c r="A36" s="60"/>
      <c r="B36" s="60">
        <v>67</v>
      </c>
      <c r="C36" s="61"/>
      <c r="D36" s="62" t="s">
        <v>41</v>
      </c>
      <c r="E36" s="78">
        <v>698053</v>
      </c>
      <c r="F36" s="63">
        <v>1717605</v>
      </c>
      <c r="G36" s="63">
        <v>580500</v>
      </c>
      <c r="H36" s="63">
        <v>580500</v>
      </c>
      <c r="I36" s="63">
        <v>580500</v>
      </c>
    </row>
    <row r="38" spans="1:9" ht="15.75" x14ac:dyDescent="0.25">
      <c r="A38" s="172" t="s">
        <v>19</v>
      </c>
      <c r="B38" s="192"/>
      <c r="C38" s="192"/>
      <c r="D38" s="192"/>
      <c r="E38" s="192"/>
      <c r="F38" s="192"/>
      <c r="G38" s="192"/>
      <c r="H38" s="192"/>
      <c r="I38" s="192"/>
    </row>
    <row r="39" spans="1:9" ht="15.75" x14ac:dyDescent="0.25">
      <c r="A39" s="39"/>
      <c r="B39" s="41"/>
      <c r="C39" s="41"/>
      <c r="D39" s="41"/>
      <c r="E39" s="41"/>
      <c r="F39" s="41"/>
      <c r="G39" s="41"/>
      <c r="H39" s="41"/>
      <c r="I39" s="41"/>
    </row>
    <row r="40" spans="1:9" ht="18" x14ac:dyDescent="0.25">
      <c r="A40" s="5"/>
      <c r="B40" s="5"/>
      <c r="C40" s="5"/>
      <c r="D40" s="5"/>
      <c r="E40" s="119" t="s">
        <v>179</v>
      </c>
      <c r="F40" s="119" t="s">
        <v>91</v>
      </c>
      <c r="G40" s="119" t="s">
        <v>180</v>
      </c>
      <c r="H40" s="119" t="s">
        <v>92</v>
      </c>
      <c r="I40" s="119" t="s">
        <v>181</v>
      </c>
    </row>
    <row r="41" spans="1:9" x14ac:dyDescent="0.25">
      <c r="A41" s="23" t="s">
        <v>14</v>
      </c>
      <c r="B41" s="22" t="s">
        <v>15</v>
      </c>
      <c r="C41" s="22" t="s">
        <v>16</v>
      </c>
      <c r="D41" s="22" t="s">
        <v>20</v>
      </c>
      <c r="E41" s="22" t="s">
        <v>44</v>
      </c>
      <c r="F41" s="23" t="s">
        <v>44</v>
      </c>
      <c r="G41" s="23" t="s">
        <v>44</v>
      </c>
      <c r="H41" s="23" t="s">
        <v>44</v>
      </c>
      <c r="I41" s="23" t="s">
        <v>44</v>
      </c>
    </row>
    <row r="42" spans="1:9" ht="15.75" customHeight="1" x14ac:dyDescent="0.25">
      <c r="A42" s="49">
        <v>3</v>
      </c>
      <c r="B42" s="49"/>
      <c r="C42" s="49"/>
      <c r="D42" s="49" t="s">
        <v>21</v>
      </c>
      <c r="E42" s="54">
        <f t="shared" ref="E42:I42" si="13">SUM(E43+E48+E58)</f>
        <v>288999</v>
      </c>
      <c r="F42" s="54">
        <f t="shared" si="13"/>
        <v>678873</v>
      </c>
      <c r="G42" s="54">
        <f t="shared" si="13"/>
        <v>528776</v>
      </c>
      <c r="H42" s="54">
        <f t="shared" si="13"/>
        <v>528776</v>
      </c>
      <c r="I42" s="54">
        <f t="shared" si="13"/>
        <v>528776</v>
      </c>
    </row>
    <row r="43" spans="1:9" ht="15.75" customHeight="1" x14ac:dyDescent="0.25">
      <c r="A43" s="12"/>
      <c r="B43" s="12">
        <v>31</v>
      </c>
      <c r="C43" s="12"/>
      <c r="D43" s="12" t="s">
        <v>22</v>
      </c>
      <c r="E43" s="167">
        <f>SUM(E44:E47)</f>
        <v>189887</v>
      </c>
      <c r="F43" s="167">
        <f>SUM(F44:F47)</f>
        <v>212120</v>
      </c>
      <c r="G43" s="167">
        <f t="shared" ref="G43:I43" si="14">SUM(G44:G47)</f>
        <v>249030</v>
      </c>
      <c r="H43" s="167">
        <f t="shared" si="14"/>
        <v>249030</v>
      </c>
      <c r="I43" s="167">
        <f t="shared" si="14"/>
        <v>249030</v>
      </c>
    </row>
    <row r="44" spans="1:9" x14ac:dyDescent="0.25">
      <c r="A44" s="48"/>
      <c r="B44" s="27"/>
      <c r="C44" s="43" t="s">
        <v>60</v>
      </c>
      <c r="D44" s="43" t="s">
        <v>18</v>
      </c>
      <c r="E44" s="77">
        <v>169595</v>
      </c>
      <c r="F44" s="166">
        <v>181680</v>
      </c>
      <c r="G44" s="166">
        <v>224185</v>
      </c>
      <c r="H44" s="166">
        <v>224185</v>
      </c>
      <c r="I44" s="166">
        <v>224185</v>
      </c>
    </row>
    <row r="45" spans="1:9" x14ac:dyDescent="0.25">
      <c r="A45" s="43"/>
      <c r="B45" s="43"/>
      <c r="C45" s="43" t="s">
        <v>46</v>
      </c>
      <c r="D45" s="43" t="s">
        <v>47</v>
      </c>
      <c r="E45" s="77">
        <v>8735</v>
      </c>
      <c r="F45" s="166">
        <v>8760</v>
      </c>
      <c r="G45" s="166">
        <v>11670</v>
      </c>
      <c r="H45" s="166">
        <v>11670</v>
      </c>
      <c r="I45" s="166">
        <v>11670</v>
      </c>
    </row>
    <row r="46" spans="1:9" x14ac:dyDescent="0.25">
      <c r="A46" s="46"/>
      <c r="B46" s="46"/>
      <c r="C46" s="43" t="s">
        <v>51</v>
      </c>
      <c r="D46" s="43" t="s">
        <v>52</v>
      </c>
      <c r="E46" s="77">
        <v>11557</v>
      </c>
      <c r="F46" s="77">
        <v>11930</v>
      </c>
      <c r="G46" s="77">
        <v>13175</v>
      </c>
      <c r="H46" s="77">
        <v>13175</v>
      </c>
      <c r="I46" s="77">
        <v>13175</v>
      </c>
    </row>
    <row r="47" spans="1:9" x14ac:dyDescent="0.25">
      <c r="A47" s="46"/>
      <c r="B47" s="46"/>
      <c r="C47" s="43" t="s">
        <v>58</v>
      </c>
      <c r="D47" s="43" t="s">
        <v>59</v>
      </c>
      <c r="E47" s="77">
        <v>0</v>
      </c>
      <c r="F47" s="77">
        <v>9750</v>
      </c>
      <c r="G47" s="77">
        <v>0</v>
      </c>
      <c r="H47" s="77">
        <v>0</v>
      </c>
      <c r="I47" s="77">
        <v>0</v>
      </c>
    </row>
    <row r="48" spans="1:9" x14ac:dyDescent="0.25">
      <c r="A48" s="27"/>
      <c r="B48" s="27">
        <v>32</v>
      </c>
      <c r="C48" s="64"/>
      <c r="D48" s="27" t="s">
        <v>32</v>
      </c>
      <c r="E48" s="167">
        <f>SUM(E49:E57)</f>
        <v>99081</v>
      </c>
      <c r="F48" s="167">
        <f>SUM(F49:F57)</f>
        <v>466603</v>
      </c>
      <c r="G48" s="167">
        <f t="shared" ref="G48:I48" si="15">SUM(G49:G57)</f>
        <v>279596</v>
      </c>
      <c r="H48" s="167">
        <f t="shared" si="15"/>
        <v>279596</v>
      </c>
      <c r="I48" s="167">
        <f t="shared" si="15"/>
        <v>279596</v>
      </c>
    </row>
    <row r="49" spans="1:9" x14ac:dyDescent="0.25">
      <c r="A49" s="48"/>
      <c r="B49" s="27"/>
      <c r="C49" s="43" t="s">
        <v>60</v>
      </c>
      <c r="D49" s="43" t="s">
        <v>18</v>
      </c>
      <c r="E49" s="77">
        <v>59545</v>
      </c>
      <c r="F49" s="166">
        <v>300225</v>
      </c>
      <c r="G49" s="166">
        <v>162405</v>
      </c>
      <c r="H49" s="166">
        <v>162405</v>
      </c>
      <c r="I49" s="166">
        <v>162405</v>
      </c>
    </row>
    <row r="50" spans="1:9" x14ac:dyDescent="0.25">
      <c r="A50" s="46"/>
      <c r="B50" s="46"/>
      <c r="C50" s="43" t="s">
        <v>54</v>
      </c>
      <c r="D50" s="43" t="s">
        <v>55</v>
      </c>
      <c r="E50" s="77">
        <v>8170</v>
      </c>
      <c r="F50" s="166">
        <v>31670</v>
      </c>
      <c r="G50" s="166">
        <v>28680</v>
      </c>
      <c r="H50" s="166">
        <v>28680</v>
      </c>
      <c r="I50" s="166">
        <v>28680</v>
      </c>
    </row>
    <row r="51" spans="1:9" x14ac:dyDescent="0.25">
      <c r="A51" s="46"/>
      <c r="B51" s="46"/>
      <c r="C51" s="43" t="s">
        <v>58</v>
      </c>
      <c r="D51" s="43" t="s">
        <v>59</v>
      </c>
      <c r="E51" s="77">
        <v>12785</v>
      </c>
      <c r="F51" s="166">
        <v>38560</v>
      </c>
      <c r="G51" s="166">
        <v>32470</v>
      </c>
      <c r="H51" s="166">
        <v>32470</v>
      </c>
      <c r="I51" s="166">
        <v>32470</v>
      </c>
    </row>
    <row r="52" spans="1:9" x14ac:dyDescent="0.25">
      <c r="A52" s="46"/>
      <c r="B52" s="46"/>
      <c r="C52" s="43" t="s">
        <v>71</v>
      </c>
      <c r="D52" s="43" t="s">
        <v>72</v>
      </c>
      <c r="E52" s="77">
        <v>0</v>
      </c>
      <c r="F52" s="166">
        <v>0</v>
      </c>
      <c r="G52" s="166">
        <v>0</v>
      </c>
      <c r="H52" s="166">
        <v>0</v>
      </c>
      <c r="I52" s="166">
        <v>0</v>
      </c>
    </row>
    <row r="53" spans="1:9" x14ac:dyDescent="0.25">
      <c r="A53" s="43"/>
      <c r="B53" s="43"/>
      <c r="C53" s="43" t="s">
        <v>46</v>
      </c>
      <c r="D53" s="43" t="s">
        <v>47</v>
      </c>
      <c r="E53" s="77">
        <v>7299</v>
      </c>
      <c r="F53" s="166">
        <v>20430</v>
      </c>
      <c r="G53" s="166">
        <v>41373</v>
      </c>
      <c r="H53" s="166">
        <v>41373</v>
      </c>
      <c r="I53" s="166">
        <v>41373</v>
      </c>
    </row>
    <row r="54" spans="1:9" x14ac:dyDescent="0.25">
      <c r="A54" s="46"/>
      <c r="B54" s="46"/>
      <c r="C54" s="43" t="s">
        <v>48</v>
      </c>
      <c r="D54" s="48" t="s">
        <v>49</v>
      </c>
      <c r="E54" s="77">
        <v>7300</v>
      </c>
      <c r="F54" s="166">
        <v>9608</v>
      </c>
      <c r="G54" s="166">
        <v>8668</v>
      </c>
      <c r="H54" s="166">
        <v>8668</v>
      </c>
      <c r="I54" s="166">
        <v>8668</v>
      </c>
    </row>
    <row r="55" spans="1:9" x14ac:dyDescent="0.25">
      <c r="A55" s="46"/>
      <c r="B55" s="46"/>
      <c r="C55" s="43" t="s">
        <v>51</v>
      </c>
      <c r="D55" s="43" t="s">
        <v>52</v>
      </c>
      <c r="E55" s="77">
        <v>3982</v>
      </c>
      <c r="F55" s="166">
        <v>4000</v>
      </c>
      <c r="G55" s="166">
        <v>6000</v>
      </c>
      <c r="H55" s="166">
        <v>6000</v>
      </c>
      <c r="I55" s="166">
        <v>6000</v>
      </c>
    </row>
    <row r="56" spans="1:9" x14ac:dyDescent="0.25">
      <c r="A56" s="43"/>
      <c r="B56" s="43"/>
      <c r="C56" s="43" t="s">
        <v>73</v>
      </c>
      <c r="D56" s="43" t="s">
        <v>74</v>
      </c>
      <c r="E56" s="77">
        <v>0</v>
      </c>
      <c r="F56" s="166">
        <v>0</v>
      </c>
      <c r="G56" s="166">
        <v>0</v>
      </c>
      <c r="H56" s="166">
        <v>0</v>
      </c>
      <c r="I56" s="166">
        <v>0</v>
      </c>
    </row>
    <row r="57" spans="1:9" x14ac:dyDescent="0.25">
      <c r="A57" s="43"/>
      <c r="B57" s="43"/>
      <c r="C57" s="43" t="s">
        <v>206</v>
      </c>
      <c r="D57" s="43" t="s">
        <v>79</v>
      </c>
      <c r="E57" s="77">
        <v>0</v>
      </c>
      <c r="F57" s="77">
        <v>62110</v>
      </c>
      <c r="G57" s="77">
        <v>0</v>
      </c>
      <c r="H57" s="77">
        <v>0</v>
      </c>
      <c r="I57" s="77">
        <v>0</v>
      </c>
    </row>
    <row r="58" spans="1:9" x14ac:dyDescent="0.25">
      <c r="A58" s="27"/>
      <c r="B58" s="27">
        <v>34</v>
      </c>
      <c r="C58" s="64"/>
      <c r="D58" s="27" t="s">
        <v>62</v>
      </c>
      <c r="E58" s="167">
        <f t="shared" ref="E58:I58" si="16">SUM(E59)</f>
        <v>31</v>
      </c>
      <c r="F58" s="167">
        <f t="shared" si="16"/>
        <v>150</v>
      </c>
      <c r="G58" s="167">
        <f t="shared" si="16"/>
        <v>150</v>
      </c>
      <c r="H58" s="167">
        <f t="shared" si="16"/>
        <v>150</v>
      </c>
      <c r="I58" s="167">
        <f t="shared" si="16"/>
        <v>150</v>
      </c>
    </row>
    <row r="59" spans="1:9" x14ac:dyDescent="0.25">
      <c r="A59" s="48"/>
      <c r="B59" s="27"/>
      <c r="C59" s="43" t="s">
        <v>60</v>
      </c>
      <c r="D59" s="43" t="s">
        <v>18</v>
      </c>
      <c r="E59" s="77">
        <v>31</v>
      </c>
      <c r="F59" s="166">
        <v>150</v>
      </c>
      <c r="G59" s="166">
        <v>150</v>
      </c>
      <c r="H59" s="166">
        <v>150</v>
      </c>
      <c r="I59" s="166">
        <v>150</v>
      </c>
    </row>
    <row r="60" spans="1:9" x14ac:dyDescent="0.25">
      <c r="A60" s="66">
        <v>4</v>
      </c>
      <c r="B60" s="66"/>
      <c r="C60" s="15"/>
      <c r="D60" s="67" t="s">
        <v>23</v>
      </c>
      <c r="E60" s="74">
        <f t="shared" ref="E60:I60" si="17">SUM(E61+E67)</f>
        <v>520444</v>
      </c>
      <c r="F60" s="74">
        <f t="shared" si="17"/>
        <v>1204240</v>
      </c>
      <c r="G60" s="74">
        <f t="shared" si="17"/>
        <v>724120</v>
      </c>
      <c r="H60" s="74">
        <f t="shared" si="17"/>
        <v>319120</v>
      </c>
      <c r="I60" s="74">
        <f t="shared" si="17"/>
        <v>204120</v>
      </c>
    </row>
    <row r="61" spans="1:9" x14ac:dyDescent="0.25">
      <c r="A61" s="12"/>
      <c r="B61" s="12">
        <v>42</v>
      </c>
      <c r="C61" s="12"/>
      <c r="D61" s="25" t="s">
        <v>24</v>
      </c>
      <c r="E61" s="167">
        <f t="shared" ref="E61:I61" si="18">SUM(E62:E66)</f>
        <v>102190</v>
      </c>
      <c r="F61" s="167">
        <f t="shared" si="18"/>
        <v>44440</v>
      </c>
      <c r="G61" s="167">
        <f t="shared" si="18"/>
        <v>54620</v>
      </c>
      <c r="H61" s="167">
        <f t="shared" si="18"/>
        <v>54620</v>
      </c>
      <c r="I61" s="167">
        <f t="shared" si="18"/>
        <v>54620</v>
      </c>
    </row>
    <row r="62" spans="1:9" x14ac:dyDescent="0.25">
      <c r="A62" s="48"/>
      <c r="B62" s="27"/>
      <c r="C62" s="43" t="s">
        <v>60</v>
      </c>
      <c r="D62" s="43" t="s">
        <v>18</v>
      </c>
      <c r="E62" s="77">
        <v>77173</v>
      </c>
      <c r="F62" s="166">
        <v>19360</v>
      </c>
      <c r="G62" s="166">
        <v>12660</v>
      </c>
      <c r="H62" s="166">
        <v>12660</v>
      </c>
      <c r="I62" s="168">
        <v>12660</v>
      </c>
    </row>
    <row r="63" spans="1:9" x14ac:dyDescent="0.25">
      <c r="A63" s="46"/>
      <c r="B63" s="46"/>
      <c r="C63" s="43" t="s">
        <v>58</v>
      </c>
      <c r="D63" s="43" t="s">
        <v>59</v>
      </c>
      <c r="E63" s="65">
        <v>24669</v>
      </c>
      <c r="F63" s="65">
        <v>8770</v>
      </c>
      <c r="G63" s="65">
        <v>8660</v>
      </c>
      <c r="H63" s="65">
        <v>8660</v>
      </c>
      <c r="I63" s="65">
        <v>8660</v>
      </c>
    </row>
    <row r="64" spans="1:9" x14ac:dyDescent="0.25">
      <c r="A64" s="43"/>
      <c r="B64" s="43"/>
      <c r="C64" s="43" t="s">
        <v>46</v>
      </c>
      <c r="D64" s="43" t="s">
        <v>47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</row>
    <row r="65" spans="1:9" x14ac:dyDescent="0.25">
      <c r="A65" s="48"/>
      <c r="B65" s="27"/>
      <c r="C65" s="43" t="s">
        <v>77</v>
      </c>
      <c r="D65" s="43" t="s">
        <v>78</v>
      </c>
      <c r="E65" s="65">
        <v>0</v>
      </c>
      <c r="F65" s="65">
        <v>14280</v>
      </c>
      <c r="G65" s="65">
        <v>31600</v>
      </c>
      <c r="H65" s="65">
        <v>31600</v>
      </c>
      <c r="I65" s="65">
        <v>31600</v>
      </c>
    </row>
    <row r="66" spans="1:9" x14ac:dyDescent="0.25">
      <c r="A66" s="43"/>
      <c r="B66" s="43"/>
      <c r="C66" s="43" t="s">
        <v>76</v>
      </c>
      <c r="D66" s="43" t="s">
        <v>75</v>
      </c>
      <c r="E66" s="65">
        <v>348</v>
      </c>
      <c r="F66" s="65">
        <v>2030</v>
      </c>
      <c r="G66" s="65">
        <v>1700</v>
      </c>
      <c r="H66" s="65">
        <v>1700</v>
      </c>
      <c r="I66" s="65">
        <v>1700</v>
      </c>
    </row>
    <row r="67" spans="1:9" x14ac:dyDescent="0.25">
      <c r="A67" s="12"/>
      <c r="B67" s="12">
        <v>45</v>
      </c>
      <c r="C67" s="12"/>
      <c r="D67" s="25" t="s">
        <v>63</v>
      </c>
      <c r="E67" s="167">
        <f t="shared" ref="E67:I67" si="19">SUM(E68:E71)</f>
        <v>418254</v>
      </c>
      <c r="F67" s="167">
        <f t="shared" si="19"/>
        <v>1159800</v>
      </c>
      <c r="G67" s="167">
        <f t="shared" si="19"/>
        <v>669500</v>
      </c>
      <c r="H67" s="167">
        <f t="shared" si="19"/>
        <v>264500</v>
      </c>
      <c r="I67" s="167">
        <f t="shared" si="19"/>
        <v>149500</v>
      </c>
    </row>
    <row r="68" spans="1:9" x14ac:dyDescent="0.25">
      <c r="A68" s="48"/>
      <c r="B68" s="27"/>
      <c r="C68" s="43" t="s">
        <v>77</v>
      </c>
      <c r="D68" s="43" t="s">
        <v>78</v>
      </c>
      <c r="E68" s="65">
        <v>288318</v>
      </c>
      <c r="F68" s="65">
        <v>1086710</v>
      </c>
      <c r="G68" s="65">
        <v>95000</v>
      </c>
      <c r="H68" s="65">
        <v>95000</v>
      </c>
      <c r="I68" s="65">
        <v>95000</v>
      </c>
    </row>
    <row r="69" spans="1:9" x14ac:dyDescent="0.25">
      <c r="A69" s="46"/>
      <c r="B69" s="46"/>
      <c r="C69" s="43" t="s">
        <v>206</v>
      </c>
      <c r="D69" s="43" t="s">
        <v>79</v>
      </c>
      <c r="E69" s="65">
        <v>103391</v>
      </c>
      <c r="F69" s="65">
        <v>53090</v>
      </c>
      <c r="G69" s="65">
        <v>54500</v>
      </c>
      <c r="H69" s="65">
        <v>54500</v>
      </c>
      <c r="I69" s="65">
        <v>54500</v>
      </c>
    </row>
    <row r="70" spans="1:9" x14ac:dyDescent="0.25">
      <c r="A70" s="43"/>
      <c r="B70" s="43"/>
      <c r="C70" s="43" t="s">
        <v>73</v>
      </c>
      <c r="D70" s="43" t="s">
        <v>74</v>
      </c>
      <c r="E70" s="65">
        <v>0</v>
      </c>
      <c r="F70" s="65">
        <v>20000</v>
      </c>
      <c r="G70" s="65">
        <v>0</v>
      </c>
      <c r="H70" s="65">
        <v>0</v>
      </c>
      <c r="I70" s="65">
        <v>0</v>
      </c>
    </row>
    <row r="71" spans="1:9" x14ac:dyDescent="0.25">
      <c r="A71" s="43"/>
      <c r="B71" s="43"/>
      <c r="C71" s="43" t="s">
        <v>46</v>
      </c>
      <c r="D71" s="43" t="s">
        <v>47</v>
      </c>
      <c r="E71" s="65">
        <v>26545</v>
      </c>
      <c r="F71" s="65">
        <v>0</v>
      </c>
      <c r="G71" s="65">
        <v>520000</v>
      </c>
      <c r="H71" s="65">
        <v>115000</v>
      </c>
      <c r="I71" s="65">
        <v>0</v>
      </c>
    </row>
    <row r="72" spans="1:9" x14ac:dyDescent="0.25">
      <c r="A72" s="69" t="s">
        <v>82</v>
      </c>
      <c r="B72" s="69"/>
      <c r="C72" s="69"/>
      <c r="D72" s="70" t="s">
        <v>64</v>
      </c>
      <c r="E72" s="71">
        <f t="shared" ref="E72:I72" si="20">SUM(E60+E42)</f>
        <v>809443</v>
      </c>
      <c r="F72" s="71">
        <f t="shared" si="20"/>
        <v>1883113</v>
      </c>
      <c r="G72" s="71">
        <f t="shared" si="20"/>
        <v>1252896</v>
      </c>
      <c r="H72" s="71">
        <f t="shared" si="20"/>
        <v>847896</v>
      </c>
      <c r="I72" s="71">
        <f t="shared" si="20"/>
        <v>732896</v>
      </c>
    </row>
    <row r="73" spans="1:9" x14ac:dyDescent="0.25">
      <c r="G73" s="165"/>
    </row>
  </sheetData>
  <mergeCells count="8">
    <mergeCell ref="A3:D3"/>
    <mergeCell ref="A2:D2"/>
    <mergeCell ref="A1:D1"/>
    <mergeCell ref="A10:I10"/>
    <mergeCell ref="A38:I38"/>
    <mergeCell ref="A4:I4"/>
    <mergeCell ref="A6:I6"/>
    <mergeCell ref="A8:I8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9"/>
  <sheetViews>
    <sheetView topLeftCell="A4" workbookViewId="0">
      <selection activeCell="F21" sqref="F2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x14ac:dyDescent="0.25">
      <c r="A1" s="169" t="s">
        <v>68</v>
      </c>
      <c r="B1" s="169"/>
    </row>
    <row r="2" spans="1:6" x14ac:dyDescent="0.25">
      <c r="A2" s="169" t="s">
        <v>69</v>
      </c>
      <c r="B2" s="169"/>
    </row>
    <row r="3" spans="1:6" x14ac:dyDescent="0.25">
      <c r="A3" s="169" t="s">
        <v>70</v>
      </c>
      <c r="B3" s="169"/>
    </row>
    <row r="4" spans="1:6" ht="42" customHeight="1" x14ac:dyDescent="0.25">
      <c r="A4" s="172" t="s">
        <v>178</v>
      </c>
      <c r="B4" s="172"/>
      <c r="C4" s="172"/>
      <c r="D4" s="172"/>
      <c r="E4" s="172"/>
      <c r="F4" s="172"/>
    </row>
    <row r="5" spans="1:6" ht="21" customHeight="1" x14ac:dyDescent="0.25">
      <c r="A5" s="39"/>
      <c r="B5" s="39"/>
      <c r="C5" s="39"/>
      <c r="D5" s="39"/>
      <c r="E5" s="39"/>
      <c r="F5" s="39"/>
    </row>
    <row r="6" spans="1:6" ht="21" customHeight="1" x14ac:dyDescent="0.25">
      <c r="A6" s="39"/>
      <c r="B6" s="193"/>
      <c r="C6" s="172"/>
      <c r="D6" s="172"/>
      <c r="E6" s="39"/>
      <c r="F6" s="39"/>
    </row>
    <row r="7" spans="1:6" ht="18" customHeight="1" x14ac:dyDescent="0.25">
      <c r="A7" s="5"/>
      <c r="B7" s="5"/>
      <c r="C7" s="5"/>
      <c r="D7" s="5"/>
      <c r="E7" s="5"/>
      <c r="F7" s="5"/>
    </row>
    <row r="8" spans="1:6" ht="15.75" x14ac:dyDescent="0.25">
      <c r="A8" s="172" t="s">
        <v>31</v>
      </c>
      <c r="B8" s="172"/>
      <c r="C8" s="172"/>
      <c r="D8" s="172"/>
      <c r="E8" s="174"/>
      <c r="F8" s="174"/>
    </row>
    <row r="9" spans="1:6" ht="18" x14ac:dyDescent="0.25">
      <c r="A9" s="5"/>
      <c r="B9" s="5"/>
      <c r="C9" s="5"/>
      <c r="D9" s="5"/>
      <c r="E9" s="6"/>
      <c r="F9" s="6"/>
    </row>
    <row r="10" spans="1:6" ht="18" customHeight="1" x14ac:dyDescent="0.25">
      <c r="A10" s="172" t="s">
        <v>13</v>
      </c>
      <c r="B10" s="173"/>
      <c r="C10" s="173"/>
      <c r="D10" s="173"/>
      <c r="E10" s="173"/>
      <c r="F10" s="173"/>
    </row>
    <row r="11" spans="1:6" ht="18" x14ac:dyDescent="0.25">
      <c r="A11" s="5"/>
      <c r="B11" s="5"/>
      <c r="C11" s="5"/>
      <c r="D11" s="5"/>
      <c r="E11" s="6"/>
      <c r="F11" s="6"/>
    </row>
    <row r="12" spans="1:6" ht="15.75" x14ac:dyDescent="0.25">
      <c r="A12" s="172" t="s">
        <v>25</v>
      </c>
      <c r="B12" s="192"/>
      <c r="C12" s="192"/>
      <c r="D12" s="192"/>
      <c r="E12" s="192"/>
      <c r="F12" s="192"/>
    </row>
    <row r="13" spans="1:6" ht="15.75" x14ac:dyDescent="0.25">
      <c r="A13" s="39"/>
      <c r="B13" s="41"/>
      <c r="C13" s="41"/>
      <c r="D13" s="41"/>
      <c r="E13" s="41"/>
      <c r="F13" s="41"/>
    </row>
    <row r="14" spans="1:6" ht="18" x14ac:dyDescent="0.25">
      <c r="A14" s="5"/>
      <c r="B14" s="119" t="s">
        <v>179</v>
      </c>
      <c r="C14" s="120" t="s">
        <v>91</v>
      </c>
      <c r="D14" s="119" t="s">
        <v>180</v>
      </c>
      <c r="E14" s="119" t="s">
        <v>92</v>
      </c>
      <c r="F14" s="119" t="s">
        <v>181</v>
      </c>
    </row>
    <row r="15" spans="1:6" x14ac:dyDescent="0.25">
      <c r="A15" s="23" t="s">
        <v>26</v>
      </c>
      <c r="B15" s="22" t="s">
        <v>44</v>
      </c>
      <c r="C15" s="23" t="s">
        <v>44</v>
      </c>
      <c r="D15" s="23" t="s">
        <v>44</v>
      </c>
      <c r="E15" s="23" t="s">
        <v>44</v>
      </c>
      <c r="F15" s="23" t="s">
        <v>44</v>
      </c>
    </row>
    <row r="16" spans="1:6" ht="15.75" customHeight="1" x14ac:dyDescent="0.25">
      <c r="A16" s="12" t="s">
        <v>27</v>
      </c>
      <c r="B16" s="53">
        <f t="shared" ref="B16:F16" si="0">SUM(B17)</f>
        <v>809443</v>
      </c>
      <c r="C16" s="53">
        <f t="shared" si="0"/>
        <v>1883113</v>
      </c>
      <c r="D16" s="53">
        <f t="shared" si="0"/>
        <v>1252896</v>
      </c>
      <c r="E16" s="53">
        <f t="shared" si="0"/>
        <v>847896</v>
      </c>
      <c r="F16" s="53">
        <f t="shared" si="0"/>
        <v>732896</v>
      </c>
    </row>
    <row r="17" spans="1:6" ht="15.75" customHeight="1" x14ac:dyDescent="0.25">
      <c r="A17" s="12" t="s">
        <v>65</v>
      </c>
      <c r="B17" s="53">
        <f t="shared" ref="B17:F17" si="1">SUM(B18)</f>
        <v>809443</v>
      </c>
      <c r="C17" s="53">
        <f t="shared" si="1"/>
        <v>1883113</v>
      </c>
      <c r="D17" s="53">
        <f t="shared" si="1"/>
        <v>1252896</v>
      </c>
      <c r="E17" s="53">
        <f t="shared" si="1"/>
        <v>847896</v>
      </c>
      <c r="F17" s="53">
        <f t="shared" si="1"/>
        <v>732896</v>
      </c>
    </row>
    <row r="18" spans="1:6" x14ac:dyDescent="0.25">
      <c r="A18" s="68" t="s">
        <v>66</v>
      </c>
      <c r="B18" s="9">
        <f t="shared" ref="B18:F18" si="2">SUM(B19)</f>
        <v>809443</v>
      </c>
      <c r="C18" s="9">
        <f t="shared" si="2"/>
        <v>1883113</v>
      </c>
      <c r="D18" s="9">
        <f t="shared" si="2"/>
        <v>1252896</v>
      </c>
      <c r="E18" s="9">
        <f t="shared" si="2"/>
        <v>847896</v>
      </c>
      <c r="F18" s="9">
        <f t="shared" si="2"/>
        <v>732896</v>
      </c>
    </row>
    <row r="19" spans="1:6" x14ac:dyDescent="0.25">
      <c r="A19" s="17" t="s">
        <v>67</v>
      </c>
      <c r="B19" s="9">
        <v>809443</v>
      </c>
      <c r="C19" s="10">
        <v>1883113</v>
      </c>
      <c r="D19" s="10">
        <v>1252896</v>
      </c>
      <c r="E19" s="10">
        <v>847896</v>
      </c>
      <c r="F19" s="10">
        <v>732896</v>
      </c>
    </row>
  </sheetData>
  <mergeCells count="8">
    <mergeCell ref="A10:F10"/>
    <mergeCell ref="A12:F12"/>
    <mergeCell ref="B6:D6"/>
    <mergeCell ref="A1:B1"/>
    <mergeCell ref="A2:B2"/>
    <mergeCell ref="A3:B3"/>
    <mergeCell ref="A4:F4"/>
    <mergeCell ref="A8:F8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7"/>
  <sheetViews>
    <sheetView workbookViewId="0">
      <selection activeCell="M10" sqref="M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x14ac:dyDescent="0.25">
      <c r="A1" s="169" t="s">
        <v>68</v>
      </c>
      <c r="B1" s="169"/>
      <c r="C1" s="169"/>
      <c r="D1" s="169"/>
    </row>
    <row r="2" spans="1:9" x14ac:dyDescent="0.25">
      <c r="A2" s="169" t="s">
        <v>69</v>
      </c>
      <c r="B2" s="169"/>
      <c r="C2" s="169"/>
      <c r="D2" s="169"/>
    </row>
    <row r="3" spans="1:9" x14ac:dyDescent="0.25">
      <c r="A3" s="169" t="s">
        <v>70</v>
      </c>
      <c r="B3" s="169"/>
      <c r="C3" s="169"/>
      <c r="D3" s="169"/>
    </row>
    <row r="4" spans="1:9" ht="42" customHeight="1" x14ac:dyDescent="0.25">
      <c r="A4" s="172" t="s">
        <v>178</v>
      </c>
      <c r="B4" s="172"/>
      <c r="C4" s="172"/>
      <c r="D4" s="172"/>
      <c r="E4" s="172"/>
      <c r="F4" s="172"/>
      <c r="G4" s="172"/>
      <c r="H4" s="172"/>
      <c r="I4" s="172"/>
    </row>
    <row r="5" spans="1:9" ht="18" customHeight="1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172" t="s">
        <v>31</v>
      </c>
      <c r="B6" s="172"/>
      <c r="C6" s="172"/>
      <c r="D6" s="172"/>
      <c r="E6" s="172"/>
      <c r="F6" s="172"/>
      <c r="G6" s="172"/>
      <c r="H6" s="174"/>
      <c r="I6" s="174"/>
    </row>
    <row r="7" spans="1:9" ht="18" x14ac:dyDescent="0.25">
      <c r="A7" s="5"/>
      <c r="B7" s="5"/>
      <c r="C7" s="5"/>
      <c r="D7" s="5"/>
      <c r="E7" s="5"/>
      <c r="F7" s="5"/>
      <c r="G7" s="5"/>
      <c r="H7" s="6"/>
      <c r="I7" s="6"/>
    </row>
    <row r="8" spans="1:9" ht="18" customHeight="1" x14ac:dyDescent="0.25">
      <c r="A8" s="172" t="s">
        <v>28</v>
      </c>
      <c r="B8" s="173"/>
      <c r="C8" s="173"/>
      <c r="D8" s="173"/>
      <c r="E8" s="173"/>
      <c r="F8" s="173"/>
      <c r="G8" s="173"/>
      <c r="H8" s="173"/>
      <c r="I8" s="173"/>
    </row>
    <row r="9" spans="1:9" ht="18" x14ac:dyDescent="0.25">
      <c r="A9" s="5"/>
      <c r="B9" s="5"/>
      <c r="C9" s="5"/>
      <c r="D9" s="5"/>
      <c r="E9" s="5"/>
      <c r="F9" s="5"/>
      <c r="G9" s="5"/>
      <c r="H9" s="6"/>
      <c r="I9" s="6"/>
    </row>
    <row r="10" spans="1:9" x14ac:dyDescent="0.25">
      <c r="A10" s="23" t="s">
        <v>14</v>
      </c>
      <c r="B10" s="22" t="s">
        <v>15</v>
      </c>
      <c r="C10" s="22" t="s">
        <v>16</v>
      </c>
      <c r="D10" s="22" t="s">
        <v>43</v>
      </c>
      <c r="E10" s="119" t="s">
        <v>179</v>
      </c>
      <c r="F10" s="120" t="s">
        <v>91</v>
      </c>
      <c r="G10" s="119" t="s">
        <v>180</v>
      </c>
      <c r="H10" s="119" t="s">
        <v>92</v>
      </c>
      <c r="I10" s="119" t="s">
        <v>181</v>
      </c>
    </row>
    <row r="11" spans="1:9" ht="25.5" x14ac:dyDescent="0.25">
      <c r="A11" s="12">
        <v>8</v>
      </c>
      <c r="B11" s="12"/>
      <c r="C11" s="12"/>
      <c r="D11" s="12" t="s">
        <v>29</v>
      </c>
      <c r="E11" s="53">
        <v>0</v>
      </c>
      <c r="F11" s="72">
        <v>0</v>
      </c>
      <c r="G11" s="72">
        <v>0</v>
      </c>
      <c r="H11" s="72">
        <v>0</v>
      </c>
      <c r="I11" s="72">
        <v>0</v>
      </c>
    </row>
    <row r="12" spans="1:9" x14ac:dyDescent="0.25">
      <c r="A12" s="12"/>
      <c r="B12" s="16">
        <v>84</v>
      </c>
      <c r="C12" s="16"/>
      <c r="D12" s="16" t="s">
        <v>33</v>
      </c>
      <c r="E12" s="9"/>
      <c r="F12" s="10"/>
      <c r="G12" s="10"/>
      <c r="H12" s="10"/>
      <c r="I12" s="10"/>
    </row>
    <row r="13" spans="1:9" ht="25.5" x14ac:dyDescent="0.25">
      <c r="A13" s="13"/>
      <c r="B13" s="13"/>
      <c r="C13" s="14">
        <v>81</v>
      </c>
      <c r="D13" s="18" t="s">
        <v>34</v>
      </c>
      <c r="E13" s="9"/>
      <c r="F13" s="10"/>
      <c r="G13" s="10"/>
      <c r="H13" s="10"/>
      <c r="I13" s="10"/>
    </row>
    <row r="14" spans="1:9" ht="25.5" x14ac:dyDescent="0.25">
      <c r="A14" s="15">
        <v>5</v>
      </c>
      <c r="B14" s="15"/>
      <c r="C14" s="15"/>
      <c r="D14" s="25" t="s">
        <v>30</v>
      </c>
      <c r="E14" s="53">
        <v>0</v>
      </c>
      <c r="F14" s="72">
        <v>0</v>
      </c>
      <c r="G14" s="72">
        <v>0</v>
      </c>
      <c r="H14" s="72">
        <v>0</v>
      </c>
      <c r="I14" s="72">
        <v>0</v>
      </c>
    </row>
    <row r="15" spans="1:9" ht="25.5" x14ac:dyDescent="0.25">
      <c r="A15" s="16"/>
      <c r="B15" s="16">
        <v>54</v>
      </c>
      <c r="C15" s="16"/>
      <c r="D15" s="26" t="s">
        <v>35</v>
      </c>
      <c r="E15" s="9"/>
      <c r="F15" s="10"/>
      <c r="G15" s="10"/>
      <c r="H15" s="10"/>
      <c r="I15" s="11"/>
    </row>
    <row r="16" spans="1:9" x14ac:dyDescent="0.25">
      <c r="A16" s="16"/>
      <c r="B16" s="16"/>
      <c r="C16" s="14">
        <v>11</v>
      </c>
      <c r="D16" s="14" t="s">
        <v>18</v>
      </c>
      <c r="E16" s="9"/>
      <c r="F16" s="10"/>
      <c r="G16" s="10"/>
      <c r="H16" s="10"/>
      <c r="I16" s="11"/>
    </row>
    <row r="17" spans="1:9" x14ac:dyDescent="0.25">
      <c r="A17" s="16"/>
      <c r="B17" s="16"/>
      <c r="C17" s="14">
        <v>31</v>
      </c>
      <c r="D17" s="14" t="s">
        <v>36</v>
      </c>
      <c r="E17" s="9"/>
      <c r="F17" s="10"/>
      <c r="G17" s="10"/>
      <c r="H17" s="10"/>
      <c r="I17" s="11"/>
    </row>
  </sheetData>
  <mergeCells count="6">
    <mergeCell ref="A4:I4"/>
    <mergeCell ref="A6:I6"/>
    <mergeCell ref="A8:I8"/>
    <mergeCell ref="A1:D1"/>
    <mergeCell ref="A2:D2"/>
    <mergeCell ref="A3:D3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983C-90C6-40CE-9078-46CB5CC200E4}">
  <dimension ref="A1:I20"/>
  <sheetViews>
    <sheetView topLeftCell="A5" workbookViewId="0">
      <selection activeCell="K28" sqref="K28"/>
    </sheetView>
  </sheetViews>
  <sheetFormatPr defaultRowHeight="15" x14ac:dyDescent="0.25"/>
  <cols>
    <col min="1" max="1" width="4.28515625" customWidth="1"/>
    <col min="2" max="2" width="4.85546875" customWidth="1"/>
    <col min="4" max="4" width="37.7109375" customWidth="1"/>
    <col min="5" max="5" width="18.140625" customWidth="1"/>
    <col min="6" max="6" width="18.42578125" customWidth="1"/>
    <col min="7" max="7" width="19.85546875" customWidth="1"/>
    <col min="8" max="8" width="18.42578125" customWidth="1"/>
    <col min="9" max="9" width="21.28515625" customWidth="1"/>
  </cols>
  <sheetData>
    <row r="1" spans="1:9" ht="15" hidden="1" customHeight="1" x14ac:dyDescent="0.25">
      <c r="A1" s="169" t="s">
        <v>68</v>
      </c>
      <c r="B1" s="169"/>
      <c r="C1" s="169"/>
      <c r="D1" s="169"/>
    </row>
    <row r="2" spans="1:9" x14ac:dyDescent="0.25">
      <c r="A2" s="169" t="s">
        <v>68</v>
      </c>
      <c r="B2" s="169"/>
      <c r="C2" s="169"/>
      <c r="D2" s="169"/>
    </row>
    <row r="3" spans="1:9" x14ac:dyDescent="0.25">
      <c r="A3" s="169" t="s">
        <v>69</v>
      </c>
      <c r="B3" s="169"/>
      <c r="C3" s="169"/>
      <c r="D3" s="169"/>
    </row>
    <row r="4" spans="1:9" x14ac:dyDescent="0.25">
      <c r="A4" s="169" t="s">
        <v>70</v>
      </c>
      <c r="B4" s="169"/>
      <c r="C4" s="169"/>
      <c r="D4" s="169"/>
    </row>
    <row r="5" spans="1:9" x14ac:dyDescent="0.25">
      <c r="A5" s="75"/>
      <c r="B5" s="75"/>
      <c r="C5" s="75"/>
      <c r="D5" s="75"/>
    </row>
    <row r="6" spans="1:9" x14ac:dyDescent="0.25">
      <c r="A6" s="75"/>
      <c r="B6" s="75"/>
      <c r="C6" s="75"/>
      <c r="D6" s="75"/>
    </row>
    <row r="7" spans="1:9" ht="42" customHeight="1" x14ac:dyDescent="0.25">
      <c r="A7" s="172" t="s">
        <v>178</v>
      </c>
      <c r="B7" s="172"/>
      <c r="C7" s="172"/>
      <c r="D7" s="172"/>
      <c r="E7" s="172"/>
      <c r="F7" s="172"/>
      <c r="G7" s="172"/>
      <c r="H7" s="172"/>
      <c r="I7" s="172"/>
    </row>
    <row r="8" spans="1:9" ht="18" customHeight="1" x14ac:dyDescent="0.25">
      <c r="A8" s="5"/>
      <c r="B8" s="5"/>
      <c r="C8" s="5"/>
      <c r="D8" s="5"/>
      <c r="E8" s="5"/>
      <c r="F8" s="5"/>
      <c r="G8" s="5"/>
    </row>
    <row r="9" spans="1:9" ht="15.75" customHeight="1" x14ac:dyDescent="0.25">
      <c r="A9" s="172" t="s">
        <v>31</v>
      </c>
      <c r="B9" s="172"/>
      <c r="C9" s="172"/>
      <c r="D9" s="172"/>
      <c r="E9" s="172"/>
      <c r="F9" s="172"/>
      <c r="G9" s="172"/>
      <c r="H9" s="172"/>
      <c r="I9" s="172"/>
    </row>
    <row r="10" spans="1:9" ht="18" x14ac:dyDescent="0.25">
      <c r="A10" s="5"/>
      <c r="B10" s="5"/>
      <c r="C10" s="5"/>
      <c r="D10" s="5"/>
      <c r="E10" s="5"/>
      <c r="F10" s="6"/>
      <c r="G10" s="6"/>
    </row>
    <row r="11" spans="1:9" ht="36.75" customHeight="1" x14ac:dyDescent="0.25">
      <c r="A11" s="172" t="s">
        <v>42</v>
      </c>
      <c r="B11" s="172"/>
      <c r="C11" s="172"/>
      <c r="D11" s="172"/>
      <c r="E11" s="172"/>
      <c r="F11" s="172"/>
      <c r="G11" s="172"/>
      <c r="H11" s="172"/>
      <c r="I11" s="172"/>
    </row>
    <row r="12" spans="1:9" ht="18" x14ac:dyDescent="0.25">
      <c r="A12" s="5"/>
      <c r="B12" s="5"/>
      <c r="C12" s="5"/>
      <c r="D12" s="5"/>
      <c r="E12" s="5"/>
      <c r="F12" s="6"/>
      <c r="G12" s="6"/>
    </row>
    <row r="16" spans="1:9" ht="23.25" customHeight="1" x14ac:dyDescent="0.25">
      <c r="A16" s="5"/>
      <c r="B16" s="5"/>
      <c r="C16" s="5"/>
      <c r="D16" s="5"/>
      <c r="E16" s="121" t="s">
        <v>179</v>
      </c>
      <c r="F16" s="122" t="s">
        <v>91</v>
      </c>
      <c r="G16" s="121" t="s">
        <v>180</v>
      </c>
      <c r="H16" s="121" t="s">
        <v>92</v>
      </c>
      <c r="I16" s="121" t="s">
        <v>181</v>
      </c>
    </row>
    <row r="17" spans="1:9" ht="38.25" x14ac:dyDescent="0.25">
      <c r="A17" s="23" t="s">
        <v>14</v>
      </c>
      <c r="B17" s="22" t="s">
        <v>15</v>
      </c>
      <c r="C17" s="22" t="s">
        <v>16</v>
      </c>
      <c r="D17" s="22" t="s">
        <v>12</v>
      </c>
      <c r="E17" s="22" t="s">
        <v>44</v>
      </c>
      <c r="F17" s="23" t="s">
        <v>44</v>
      </c>
      <c r="G17" s="23" t="s">
        <v>44</v>
      </c>
      <c r="H17" s="23" t="s">
        <v>44</v>
      </c>
      <c r="I17" s="23" t="s">
        <v>44</v>
      </c>
    </row>
    <row r="18" spans="1:9" x14ac:dyDescent="0.25">
      <c r="A18" s="50">
        <v>9</v>
      </c>
      <c r="B18" s="50"/>
      <c r="C18" s="50"/>
      <c r="D18" s="50" t="s">
        <v>86</v>
      </c>
      <c r="E18" s="52">
        <f t="shared" ref="E18:I18" si="0">SUM(E19)</f>
        <v>5802</v>
      </c>
      <c r="F18" s="52">
        <f t="shared" si="0"/>
        <v>5802</v>
      </c>
      <c r="G18" s="52">
        <f t="shared" si="0"/>
        <v>0</v>
      </c>
      <c r="H18" s="52">
        <f t="shared" si="0"/>
        <v>0</v>
      </c>
      <c r="I18" s="52">
        <f t="shared" si="0"/>
        <v>0</v>
      </c>
    </row>
    <row r="19" spans="1:9" x14ac:dyDescent="0.25">
      <c r="A19" s="49"/>
      <c r="B19" s="49">
        <v>92</v>
      </c>
      <c r="C19" s="49"/>
      <c r="D19" s="49" t="s">
        <v>87</v>
      </c>
      <c r="E19" s="54">
        <f t="shared" ref="E19:I19" si="1">SUM(E20:E20)</f>
        <v>5802</v>
      </c>
      <c r="F19" s="54">
        <f t="shared" si="1"/>
        <v>5802</v>
      </c>
      <c r="G19" s="54">
        <f t="shared" si="1"/>
        <v>0</v>
      </c>
      <c r="H19" s="54">
        <f t="shared" si="1"/>
        <v>0</v>
      </c>
      <c r="I19" s="54">
        <f t="shared" si="1"/>
        <v>0</v>
      </c>
    </row>
    <row r="20" spans="1:9" ht="22.5" x14ac:dyDescent="0.25">
      <c r="A20" s="46"/>
      <c r="B20" s="46"/>
      <c r="C20" s="43" t="s">
        <v>73</v>
      </c>
      <c r="D20" s="43" t="s">
        <v>74</v>
      </c>
      <c r="E20" s="51">
        <v>5802</v>
      </c>
      <c r="F20" s="51">
        <v>5802</v>
      </c>
      <c r="G20" s="51">
        <v>0</v>
      </c>
      <c r="H20" s="51">
        <v>0</v>
      </c>
      <c r="I20" s="51">
        <v>0</v>
      </c>
    </row>
  </sheetData>
  <mergeCells count="7">
    <mergeCell ref="A9:I9"/>
    <mergeCell ref="A11:I11"/>
    <mergeCell ref="A1:D1"/>
    <mergeCell ref="A2:D2"/>
    <mergeCell ref="A3:D3"/>
    <mergeCell ref="A7:I7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C09E-6D73-4975-9057-845635C602E5}">
  <dimension ref="B1:Q82"/>
  <sheetViews>
    <sheetView topLeftCell="A42" workbookViewId="0">
      <selection activeCell="U26" sqref="U26"/>
    </sheetView>
  </sheetViews>
  <sheetFormatPr defaultRowHeight="15" x14ac:dyDescent="0.25"/>
  <cols>
    <col min="1" max="1" width="1.28515625" customWidth="1"/>
    <col min="2" max="2" width="12.42578125" customWidth="1"/>
    <col min="3" max="3" width="12.140625" customWidth="1"/>
    <col min="4" max="4" width="6.42578125" customWidth="1"/>
    <col min="5" max="5" width="2.5703125" customWidth="1"/>
    <col min="6" max="6" width="4" customWidth="1"/>
    <col min="7" max="7" width="1.28515625" customWidth="1"/>
    <col min="8" max="8" width="6.7109375" customWidth="1"/>
    <col min="9" max="9" width="22.42578125" customWidth="1"/>
    <col min="10" max="10" width="1.28515625" customWidth="1"/>
    <col min="11" max="11" width="6.7109375" customWidth="1"/>
    <col min="12" max="12" width="4.28515625" customWidth="1"/>
    <col min="13" max="13" width="18.42578125" customWidth="1"/>
    <col min="14" max="14" width="18.7109375" customWidth="1"/>
    <col min="15" max="15" width="16.85546875" customWidth="1"/>
    <col min="16" max="16" width="15.5703125" customWidth="1"/>
    <col min="17" max="17" width="17.140625" customWidth="1"/>
    <col min="255" max="255" width="1.28515625" customWidth="1"/>
    <col min="256" max="256" width="12.42578125" customWidth="1"/>
    <col min="257" max="257" width="12.140625" customWidth="1"/>
    <col min="258" max="258" width="6.42578125" customWidth="1"/>
    <col min="259" max="259" width="2.5703125" customWidth="1"/>
    <col min="260" max="260" width="4" customWidth="1"/>
    <col min="261" max="261" width="1.28515625" customWidth="1"/>
    <col min="262" max="262" width="6.7109375" customWidth="1"/>
    <col min="263" max="263" width="22.42578125" customWidth="1"/>
    <col min="264" max="264" width="1.28515625" customWidth="1"/>
    <col min="265" max="265" width="6.7109375" customWidth="1"/>
    <col min="266" max="266" width="4.28515625" customWidth="1"/>
    <col min="267" max="267" width="15.5703125" customWidth="1"/>
    <col min="268" max="268" width="17" customWidth="1"/>
    <col min="269" max="269" width="17.28515625" customWidth="1"/>
    <col min="270" max="270" width="16.28515625" customWidth="1"/>
    <col min="271" max="271" width="14.42578125" customWidth="1"/>
    <col min="272" max="272" width="14" customWidth="1"/>
    <col min="273" max="273" width="14.28515625" customWidth="1"/>
    <col min="511" max="511" width="1.28515625" customWidth="1"/>
    <col min="512" max="512" width="12.42578125" customWidth="1"/>
    <col min="513" max="513" width="12.140625" customWidth="1"/>
    <col min="514" max="514" width="6.42578125" customWidth="1"/>
    <col min="515" max="515" width="2.5703125" customWidth="1"/>
    <col min="516" max="516" width="4" customWidth="1"/>
    <col min="517" max="517" width="1.28515625" customWidth="1"/>
    <col min="518" max="518" width="6.7109375" customWidth="1"/>
    <col min="519" max="519" width="22.42578125" customWidth="1"/>
    <col min="520" max="520" width="1.28515625" customWidth="1"/>
    <col min="521" max="521" width="6.7109375" customWidth="1"/>
    <col min="522" max="522" width="4.28515625" customWidth="1"/>
    <col min="523" max="523" width="15.5703125" customWidth="1"/>
    <col min="524" max="524" width="17" customWidth="1"/>
    <col min="525" max="525" width="17.28515625" customWidth="1"/>
    <col min="526" max="526" width="16.28515625" customWidth="1"/>
    <col min="527" max="527" width="14.42578125" customWidth="1"/>
    <col min="528" max="528" width="14" customWidth="1"/>
    <col min="529" max="529" width="14.28515625" customWidth="1"/>
    <col min="767" max="767" width="1.28515625" customWidth="1"/>
    <col min="768" max="768" width="12.42578125" customWidth="1"/>
    <col min="769" max="769" width="12.140625" customWidth="1"/>
    <col min="770" max="770" width="6.42578125" customWidth="1"/>
    <col min="771" max="771" width="2.5703125" customWidth="1"/>
    <col min="772" max="772" width="4" customWidth="1"/>
    <col min="773" max="773" width="1.28515625" customWidth="1"/>
    <col min="774" max="774" width="6.7109375" customWidth="1"/>
    <col min="775" max="775" width="22.42578125" customWidth="1"/>
    <col min="776" max="776" width="1.28515625" customWidth="1"/>
    <col min="777" max="777" width="6.7109375" customWidth="1"/>
    <col min="778" max="778" width="4.28515625" customWidth="1"/>
    <col min="779" max="779" width="15.5703125" customWidth="1"/>
    <col min="780" max="780" width="17" customWidth="1"/>
    <col min="781" max="781" width="17.28515625" customWidth="1"/>
    <col min="782" max="782" width="16.28515625" customWidth="1"/>
    <col min="783" max="783" width="14.42578125" customWidth="1"/>
    <col min="784" max="784" width="14" customWidth="1"/>
    <col min="785" max="785" width="14.28515625" customWidth="1"/>
    <col min="1023" max="1023" width="1.28515625" customWidth="1"/>
    <col min="1024" max="1024" width="12.42578125" customWidth="1"/>
    <col min="1025" max="1025" width="12.140625" customWidth="1"/>
    <col min="1026" max="1026" width="6.42578125" customWidth="1"/>
    <col min="1027" max="1027" width="2.5703125" customWidth="1"/>
    <col min="1028" max="1028" width="4" customWidth="1"/>
    <col min="1029" max="1029" width="1.28515625" customWidth="1"/>
    <col min="1030" max="1030" width="6.7109375" customWidth="1"/>
    <col min="1031" max="1031" width="22.42578125" customWidth="1"/>
    <col min="1032" max="1032" width="1.28515625" customWidth="1"/>
    <col min="1033" max="1033" width="6.7109375" customWidth="1"/>
    <col min="1034" max="1034" width="4.28515625" customWidth="1"/>
    <col min="1035" max="1035" width="15.5703125" customWidth="1"/>
    <col min="1036" max="1036" width="17" customWidth="1"/>
    <col min="1037" max="1037" width="17.28515625" customWidth="1"/>
    <col min="1038" max="1038" width="16.28515625" customWidth="1"/>
    <col min="1039" max="1039" width="14.42578125" customWidth="1"/>
    <col min="1040" max="1040" width="14" customWidth="1"/>
    <col min="1041" max="1041" width="14.28515625" customWidth="1"/>
    <col min="1279" max="1279" width="1.28515625" customWidth="1"/>
    <col min="1280" max="1280" width="12.42578125" customWidth="1"/>
    <col min="1281" max="1281" width="12.140625" customWidth="1"/>
    <col min="1282" max="1282" width="6.42578125" customWidth="1"/>
    <col min="1283" max="1283" width="2.5703125" customWidth="1"/>
    <col min="1284" max="1284" width="4" customWidth="1"/>
    <col min="1285" max="1285" width="1.28515625" customWidth="1"/>
    <col min="1286" max="1286" width="6.7109375" customWidth="1"/>
    <col min="1287" max="1287" width="22.42578125" customWidth="1"/>
    <col min="1288" max="1288" width="1.28515625" customWidth="1"/>
    <col min="1289" max="1289" width="6.7109375" customWidth="1"/>
    <col min="1290" max="1290" width="4.28515625" customWidth="1"/>
    <col min="1291" max="1291" width="15.5703125" customWidth="1"/>
    <col min="1292" max="1292" width="17" customWidth="1"/>
    <col min="1293" max="1293" width="17.28515625" customWidth="1"/>
    <col min="1294" max="1294" width="16.28515625" customWidth="1"/>
    <col min="1295" max="1295" width="14.42578125" customWidth="1"/>
    <col min="1296" max="1296" width="14" customWidth="1"/>
    <col min="1297" max="1297" width="14.28515625" customWidth="1"/>
    <col min="1535" max="1535" width="1.28515625" customWidth="1"/>
    <col min="1536" max="1536" width="12.42578125" customWidth="1"/>
    <col min="1537" max="1537" width="12.140625" customWidth="1"/>
    <col min="1538" max="1538" width="6.42578125" customWidth="1"/>
    <col min="1539" max="1539" width="2.5703125" customWidth="1"/>
    <col min="1540" max="1540" width="4" customWidth="1"/>
    <col min="1541" max="1541" width="1.28515625" customWidth="1"/>
    <col min="1542" max="1542" width="6.7109375" customWidth="1"/>
    <col min="1543" max="1543" width="22.42578125" customWidth="1"/>
    <col min="1544" max="1544" width="1.28515625" customWidth="1"/>
    <col min="1545" max="1545" width="6.7109375" customWidth="1"/>
    <col min="1546" max="1546" width="4.28515625" customWidth="1"/>
    <col min="1547" max="1547" width="15.5703125" customWidth="1"/>
    <col min="1548" max="1548" width="17" customWidth="1"/>
    <col min="1549" max="1549" width="17.28515625" customWidth="1"/>
    <col min="1550" max="1550" width="16.28515625" customWidth="1"/>
    <col min="1551" max="1551" width="14.42578125" customWidth="1"/>
    <col min="1552" max="1552" width="14" customWidth="1"/>
    <col min="1553" max="1553" width="14.28515625" customWidth="1"/>
    <col min="1791" max="1791" width="1.28515625" customWidth="1"/>
    <col min="1792" max="1792" width="12.42578125" customWidth="1"/>
    <col min="1793" max="1793" width="12.140625" customWidth="1"/>
    <col min="1794" max="1794" width="6.42578125" customWidth="1"/>
    <col min="1795" max="1795" width="2.5703125" customWidth="1"/>
    <col min="1796" max="1796" width="4" customWidth="1"/>
    <col min="1797" max="1797" width="1.28515625" customWidth="1"/>
    <col min="1798" max="1798" width="6.7109375" customWidth="1"/>
    <col min="1799" max="1799" width="22.42578125" customWidth="1"/>
    <col min="1800" max="1800" width="1.28515625" customWidth="1"/>
    <col min="1801" max="1801" width="6.7109375" customWidth="1"/>
    <col min="1802" max="1802" width="4.28515625" customWidth="1"/>
    <col min="1803" max="1803" width="15.5703125" customWidth="1"/>
    <col min="1804" max="1804" width="17" customWidth="1"/>
    <col min="1805" max="1805" width="17.28515625" customWidth="1"/>
    <col min="1806" max="1806" width="16.28515625" customWidth="1"/>
    <col min="1807" max="1807" width="14.42578125" customWidth="1"/>
    <col min="1808" max="1808" width="14" customWidth="1"/>
    <col min="1809" max="1809" width="14.28515625" customWidth="1"/>
    <col min="2047" max="2047" width="1.28515625" customWidth="1"/>
    <col min="2048" max="2048" width="12.42578125" customWidth="1"/>
    <col min="2049" max="2049" width="12.140625" customWidth="1"/>
    <col min="2050" max="2050" width="6.42578125" customWidth="1"/>
    <col min="2051" max="2051" width="2.5703125" customWidth="1"/>
    <col min="2052" max="2052" width="4" customWidth="1"/>
    <col min="2053" max="2053" width="1.28515625" customWidth="1"/>
    <col min="2054" max="2054" width="6.7109375" customWidth="1"/>
    <col min="2055" max="2055" width="22.42578125" customWidth="1"/>
    <col min="2056" max="2056" width="1.28515625" customWidth="1"/>
    <col min="2057" max="2057" width="6.7109375" customWidth="1"/>
    <col min="2058" max="2058" width="4.28515625" customWidth="1"/>
    <col min="2059" max="2059" width="15.5703125" customWidth="1"/>
    <col min="2060" max="2060" width="17" customWidth="1"/>
    <col min="2061" max="2061" width="17.28515625" customWidth="1"/>
    <col min="2062" max="2062" width="16.28515625" customWidth="1"/>
    <col min="2063" max="2063" width="14.42578125" customWidth="1"/>
    <col min="2064" max="2064" width="14" customWidth="1"/>
    <col min="2065" max="2065" width="14.28515625" customWidth="1"/>
    <col min="2303" max="2303" width="1.28515625" customWidth="1"/>
    <col min="2304" max="2304" width="12.42578125" customWidth="1"/>
    <col min="2305" max="2305" width="12.140625" customWidth="1"/>
    <col min="2306" max="2306" width="6.42578125" customWidth="1"/>
    <col min="2307" max="2307" width="2.5703125" customWidth="1"/>
    <col min="2308" max="2308" width="4" customWidth="1"/>
    <col min="2309" max="2309" width="1.28515625" customWidth="1"/>
    <col min="2310" max="2310" width="6.7109375" customWidth="1"/>
    <col min="2311" max="2311" width="22.42578125" customWidth="1"/>
    <col min="2312" max="2312" width="1.28515625" customWidth="1"/>
    <col min="2313" max="2313" width="6.7109375" customWidth="1"/>
    <col min="2314" max="2314" width="4.28515625" customWidth="1"/>
    <col min="2315" max="2315" width="15.5703125" customWidth="1"/>
    <col min="2316" max="2316" width="17" customWidth="1"/>
    <col min="2317" max="2317" width="17.28515625" customWidth="1"/>
    <col min="2318" max="2318" width="16.28515625" customWidth="1"/>
    <col min="2319" max="2319" width="14.42578125" customWidth="1"/>
    <col min="2320" max="2320" width="14" customWidth="1"/>
    <col min="2321" max="2321" width="14.28515625" customWidth="1"/>
    <col min="2559" max="2559" width="1.28515625" customWidth="1"/>
    <col min="2560" max="2560" width="12.42578125" customWidth="1"/>
    <col min="2561" max="2561" width="12.140625" customWidth="1"/>
    <col min="2562" max="2562" width="6.42578125" customWidth="1"/>
    <col min="2563" max="2563" width="2.5703125" customWidth="1"/>
    <col min="2564" max="2564" width="4" customWidth="1"/>
    <col min="2565" max="2565" width="1.28515625" customWidth="1"/>
    <col min="2566" max="2566" width="6.7109375" customWidth="1"/>
    <col min="2567" max="2567" width="22.42578125" customWidth="1"/>
    <col min="2568" max="2568" width="1.28515625" customWidth="1"/>
    <col min="2569" max="2569" width="6.7109375" customWidth="1"/>
    <col min="2570" max="2570" width="4.28515625" customWidth="1"/>
    <col min="2571" max="2571" width="15.5703125" customWidth="1"/>
    <col min="2572" max="2572" width="17" customWidth="1"/>
    <col min="2573" max="2573" width="17.28515625" customWidth="1"/>
    <col min="2574" max="2574" width="16.28515625" customWidth="1"/>
    <col min="2575" max="2575" width="14.42578125" customWidth="1"/>
    <col min="2576" max="2576" width="14" customWidth="1"/>
    <col min="2577" max="2577" width="14.28515625" customWidth="1"/>
    <col min="2815" max="2815" width="1.28515625" customWidth="1"/>
    <col min="2816" max="2816" width="12.42578125" customWidth="1"/>
    <col min="2817" max="2817" width="12.140625" customWidth="1"/>
    <col min="2818" max="2818" width="6.42578125" customWidth="1"/>
    <col min="2819" max="2819" width="2.5703125" customWidth="1"/>
    <col min="2820" max="2820" width="4" customWidth="1"/>
    <col min="2821" max="2821" width="1.28515625" customWidth="1"/>
    <col min="2822" max="2822" width="6.7109375" customWidth="1"/>
    <col min="2823" max="2823" width="22.42578125" customWidth="1"/>
    <col min="2824" max="2824" width="1.28515625" customWidth="1"/>
    <col min="2825" max="2825" width="6.7109375" customWidth="1"/>
    <col min="2826" max="2826" width="4.28515625" customWidth="1"/>
    <col min="2827" max="2827" width="15.5703125" customWidth="1"/>
    <col min="2828" max="2828" width="17" customWidth="1"/>
    <col min="2829" max="2829" width="17.28515625" customWidth="1"/>
    <col min="2830" max="2830" width="16.28515625" customWidth="1"/>
    <col min="2831" max="2831" width="14.42578125" customWidth="1"/>
    <col min="2832" max="2832" width="14" customWidth="1"/>
    <col min="2833" max="2833" width="14.28515625" customWidth="1"/>
    <col min="3071" max="3071" width="1.28515625" customWidth="1"/>
    <col min="3072" max="3072" width="12.42578125" customWidth="1"/>
    <col min="3073" max="3073" width="12.140625" customWidth="1"/>
    <col min="3074" max="3074" width="6.42578125" customWidth="1"/>
    <col min="3075" max="3075" width="2.5703125" customWidth="1"/>
    <col min="3076" max="3076" width="4" customWidth="1"/>
    <col min="3077" max="3077" width="1.28515625" customWidth="1"/>
    <col min="3078" max="3078" width="6.7109375" customWidth="1"/>
    <col min="3079" max="3079" width="22.42578125" customWidth="1"/>
    <col min="3080" max="3080" width="1.28515625" customWidth="1"/>
    <col min="3081" max="3081" width="6.7109375" customWidth="1"/>
    <col min="3082" max="3082" width="4.28515625" customWidth="1"/>
    <col min="3083" max="3083" width="15.5703125" customWidth="1"/>
    <col min="3084" max="3084" width="17" customWidth="1"/>
    <col min="3085" max="3085" width="17.28515625" customWidth="1"/>
    <col min="3086" max="3086" width="16.28515625" customWidth="1"/>
    <col min="3087" max="3087" width="14.42578125" customWidth="1"/>
    <col min="3088" max="3088" width="14" customWidth="1"/>
    <col min="3089" max="3089" width="14.28515625" customWidth="1"/>
    <col min="3327" max="3327" width="1.28515625" customWidth="1"/>
    <col min="3328" max="3328" width="12.42578125" customWidth="1"/>
    <col min="3329" max="3329" width="12.140625" customWidth="1"/>
    <col min="3330" max="3330" width="6.42578125" customWidth="1"/>
    <col min="3331" max="3331" width="2.5703125" customWidth="1"/>
    <col min="3332" max="3332" width="4" customWidth="1"/>
    <col min="3333" max="3333" width="1.28515625" customWidth="1"/>
    <col min="3334" max="3334" width="6.7109375" customWidth="1"/>
    <col min="3335" max="3335" width="22.42578125" customWidth="1"/>
    <col min="3336" max="3336" width="1.28515625" customWidth="1"/>
    <col min="3337" max="3337" width="6.7109375" customWidth="1"/>
    <col min="3338" max="3338" width="4.28515625" customWidth="1"/>
    <col min="3339" max="3339" width="15.5703125" customWidth="1"/>
    <col min="3340" max="3340" width="17" customWidth="1"/>
    <col min="3341" max="3341" width="17.28515625" customWidth="1"/>
    <col min="3342" max="3342" width="16.28515625" customWidth="1"/>
    <col min="3343" max="3343" width="14.42578125" customWidth="1"/>
    <col min="3344" max="3344" width="14" customWidth="1"/>
    <col min="3345" max="3345" width="14.28515625" customWidth="1"/>
    <col min="3583" max="3583" width="1.28515625" customWidth="1"/>
    <col min="3584" max="3584" width="12.42578125" customWidth="1"/>
    <col min="3585" max="3585" width="12.140625" customWidth="1"/>
    <col min="3586" max="3586" width="6.42578125" customWidth="1"/>
    <col min="3587" max="3587" width="2.5703125" customWidth="1"/>
    <col min="3588" max="3588" width="4" customWidth="1"/>
    <col min="3589" max="3589" width="1.28515625" customWidth="1"/>
    <col min="3590" max="3590" width="6.7109375" customWidth="1"/>
    <col min="3591" max="3591" width="22.42578125" customWidth="1"/>
    <col min="3592" max="3592" width="1.28515625" customWidth="1"/>
    <col min="3593" max="3593" width="6.7109375" customWidth="1"/>
    <col min="3594" max="3594" width="4.28515625" customWidth="1"/>
    <col min="3595" max="3595" width="15.5703125" customWidth="1"/>
    <col min="3596" max="3596" width="17" customWidth="1"/>
    <col min="3597" max="3597" width="17.28515625" customWidth="1"/>
    <col min="3598" max="3598" width="16.28515625" customWidth="1"/>
    <col min="3599" max="3599" width="14.42578125" customWidth="1"/>
    <col min="3600" max="3600" width="14" customWidth="1"/>
    <col min="3601" max="3601" width="14.28515625" customWidth="1"/>
    <col min="3839" max="3839" width="1.28515625" customWidth="1"/>
    <col min="3840" max="3840" width="12.42578125" customWidth="1"/>
    <col min="3841" max="3841" width="12.140625" customWidth="1"/>
    <col min="3842" max="3842" width="6.42578125" customWidth="1"/>
    <col min="3843" max="3843" width="2.5703125" customWidth="1"/>
    <col min="3844" max="3844" width="4" customWidth="1"/>
    <col min="3845" max="3845" width="1.28515625" customWidth="1"/>
    <col min="3846" max="3846" width="6.7109375" customWidth="1"/>
    <col min="3847" max="3847" width="22.42578125" customWidth="1"/>
    <col min="3848" max="3848" width="1.28515625" customWidth="1"/>
    <col min="3849" max="3849" width="6.7109375" customWidth="1"/>
    <col min="3850" max="3850" width="4.28515625" customWidth="1"/>
    <col min="3851" max="3851" width="15.5703125" customWidth="1"/>
    <col min="3852" max="3852" width="17" customWidth="1"/>
    <col min="3853" max="3853" width="17.28515625" customWidth="1"/>
    <col min="3854" max="3854" width="16.28515625" customWidth="1"/>
    <col min="3855" max="3855" width="14.42578125" customWidth="1"/>
    <col min="3856" max="3856" width="14" customWidth="1"/>
    <col min="3857" max="3857" width="14.28515625" customWidth="1"/>
    <col min="4095" max="4095" width="1.28515625" customWidth="1"/>
    <col min="4096" max="4096" width="12.42578125" customWidth="1"/>
    <col min="4097" max="4097" width="12.140625" customWidth="1"/>
    <col min="4098" max="4098" width="6.42578125" customWidth="1"/>
    <col min="4099" max="4099" width="2.5703125" customWidth="1"/>
    <col min="4100" max="4100" width="4" customWidth="1"/>
    <col min="4101" max="4101" width="1.28515625" customWidth="1"/>
    <col min="4102" max="4102" width="6.7109375" customWidth="1"/>
    <col min="4103" max="4103" width="22.42578125" customWidth="1"/>
    <col min="4104" max="4104" width="1.28515625" customWidth="1"/>
    <col min="4105" max="4105" width="6.7109375" customWidth="1"/>
    <col min="4106" max="4106" width="4.28515625" customWidth="1"/>
    <col min="4107" max="4107" width="15.5703125" customWidth="1"/>
    <col min="4108" max="4108" width="17" customWidth="1"/>
    <col min="4109" max="4109" width="17.28515625" customWidth="1"/>
    <col min="4110" max="4110" width="16.28515625" customWidth="1"/>
    <col min="4111" max="4111" width="14.42578125" customWidth="1"/>
    <col min="4112" max="4112" width="14" customWidth="1"/>
    <col min="4113" max="4113" width="14.28515625" customWidth="1"/>
    <col min="4351" max="4351" width="1.28515625" customWidth="1"/>
    <col min="4352" max="4352" width="12.42578125" customWidth="1"/>
    <col min="4353" max="4353" width="12.140625" customWidth="1"/>
    <col min="4354" max="4354" width="6.42578125" customWidth="1"/>
    <col min="4355" max="4355" width="2.5703125" customWidth="1"/>
    <col min="4356" max="4356" width="4" customWidth="1"/>
    <col min="4357" max="4357" width="1.28515625" customWidth="1"/>
    <col min="4358" max="4358" width="6.7109375" customWidth="1"/>
    <col min="4359" max="4359" width="22.42578125" customWidth="1"/>
    <col min="4360" max="4360" width="1.28515625" customWidth="1"/>
    <col min="4361" max="4361" width="6.7109375" customWidth="1"/>
    <col min="4362" max="4362" width="4.28515625" customWidth="1"/>
    <col min="4363" max="4363" width="15.5703125" customWidth="1"/>
    <col min="4364" max="4364" width="17" customWidth="1"/>
    <col min="4365" max="4365" width="17.28515625" customWidth="1"/>
    <col min="4366" max="4366" width="16.28515625" customWidth="1"/>
    <col min="4367" max="4367" width="14.42578125" customWidth="1"/>
    <col min="4368" max="4368" width="14" customWidth="1"/>
    <col min="4369" max="4369" width="14.28515625" customWidth="1"/>
    <col min="4607" max="4607" width="1.28515625" customWidth="1"/>
    <col min="4608" max="4608" width="12.42578125" customWidth="1"/>
    <col min="4609" max="4609" width="12.140625" customWidth="1"/>
    <col min="4610" max="4610" width="6.42578125" customWidth="1"/>
    <col min="4611" max="4611" width="2.5703125" customWidth="1"/>
    <col min="4612" max="4612" width="4" customWidth="1"/>
    <col min="4613" max="4613" width="1.28515625" customWidth="1"/>
    <col min="4614" max="4614" width="6.7109375" customWidth="1"/>
    <col min="4615" max="4615" width="22.42578125" customWidth="1"/>
    <col min="4616" max="4616" width="1.28515625" customWidth="1"/>
    <col min="4617" max="4617" width="6.7109375" customWidth="1"/>
    <col min="4618" max="4618" width="4.28515625" customWidth="1"/>
    <col min="4619" max="4619" width="15.5703125" customWidth="1"/>
    <col min="4620" max="4620" width="17" customWidth="1"/>
    <col min="4621" max="4621" width="17.28515625" customWidth="1"/>
    <col min="4622" max="4622" width="16.28515625" customWidth="1"/>
    <col min="4623" max="4623" width="14.42578125" customWidth="1"/>
    <col min="4624" max="4624" width="14" customWidth="1"/>
    <col min="4625" max="4625" width="14.28515625" customWidth="1"/>
    <col min="4863" max="4863" width="1.28515625" customWidth="1"/>
    <col min="4864" max="4864" width="12.42578125" customWidth="1"/>
    <col min="4865" max="4865" width="12.140625" customWidth="1"/>
    <col min="4866" max="4866" width="6.42578125" customWidth="1"/>
    <col min="4867" max="4867" width="2.5703125" customWidth="1"/>
    <col min="4868" max="4868" width="4" customWidth="1"/>
    <col min="4869" max="4869" width="1.28515625" customWidth="1"/>
    <col min="4870" max="4870" width="6.7109375" customWidth="1"/>
    <col min="4871" max="4871" width="22.42578125" customWidth="1"/>
    <col min="4872" max="4872" width="1.28515625" customWidth="1"/>
    <col min="4873" max="4873" width="6.7109375" customWidth="1"/>
    <col min="4874" max="4874" width="4.28515625" customWidth="1"/>
    <col min="4875" max="4875" width="15.5703125" customWidth="1"/>
    <col min="4876" max="4876" width="17" customWidth="1"/>
    <col min="4877" max="4877" width="17.28515625" customWidth="1"/>
    <col min="4878" max="4878" width="16.28515625" customWidth="1"/>
    <col min="4879" max="4879" width="14.42578125" customWidth="1"/>
    <col min="4880" max="4880" width="14" customWidth="1"/>
    <col min="4881" max="4881" width="14.28515625" customWidth="1"/>
    <col min="5119" max="5119" width="1.28515625" customWidth="1"/>
    <col min="5120" max="5120" width="12.42578125" customWidth="1"/>
    <col min="5121" max="5121" width="12.140625" customWidth="1"/>
    <col min="5122" max="5122" width="6.42578125" customWidth="1"/>
    <col min="5123" max="5123" width="2.5703125" customWidth="1"/>
    <col min="5124" max="5124" width="4" customWidth="1"/>
    <col min="5125" max="5125" width="1.28515625" customWidth="1"/>
    <col min="5126" max="5126" width="6.7109375" customWidth="1"/>
    <col min="5127" max="5127" width="22.42578125" customWidth="1"/>
    <col min="5128" max="5128" width="1.28515625" customWidth="1"/>
    <col min="5129" max="5129" width="6.7109375" customWidth="1"/>
    <col min="5130" max="5130" width="4.28515625" customWidth="1"/>
    <col min="5131" max="5131" width="15.5703125" customWidth="1"/>
    <col min="5132" max="5132" width="17" customWidth="1"/>
    <col min="5133" max="5133" width="17.28515625" customWidth="1"/>
    <col min="5134" max="5134" width="16.28515625" customWidth="1"/>
    <col min="5135" max="5135" width="14.42578125" customWidth="1"/>
    <col min="5136" max="5136" width="14" customWidth="1"/>
    <col min="5137" max="5137" width="14.28515625" customWidth="1"/>
    <col min="5375" max="5375" width="1.28515625" customWidth="1"/>
    <col min="5376" max="5376" width="12.42578125" customWidth="1"/>
    <col min="5377" max="5377" width="12.140625" customWidth="1"/>
    <col min="5378" max="5378" width="6.42578125" customWidth="1"/>
    <col min="5379" max="5379" width="2.5703125" customWidth="1"/>
    <col min="5380" max="5380" width="4" customWidth="1"/>
    <col min="5381" max="5381" width="1.28515625" customWidth="1"/>
    <col min="5382" max="5382" width="6.7109375" customWidth="1"/>
    <col min="5383" max="5383" width="22.42578125" customWidth="1"/>
    <col min="5384" max="5384" width="1.28515625" customWidth="1"/>
    <col min="5385" max="5385" width="6.7109375" customWidth="1"/>
    <col min="5386" max="5386" width="4.28515625" customWidth="1"/>
    <col min="5387" max="5387" width="15.5703125" customWidth="1"/>
    <col min="5388" max="5388" width="17" customWidth="1"/>
    <col min="5389" max="5389" width="17.28515625" customWidth="1"/>
    <col min="5390" max="5390" width="16.28515625" customWidth="1"/>
    <col min="5391" max="5391" width="14.42578125" customWidth="1"/>
    <col min="5392" max="5392" width="14" customWidth="1"/>
    <col min="5393" max="5393" width="14.28515625" customWidth="1"/>
    <col min="5631" max="5631" width="1.28515625" customWidth="1"/>
    <col min="5632" max="5632" width="12.42578125" customWidth="1"/>
    <col min="5633" max="5633" width="12.140625" customWidth="1"/>
    <col min="5634" max="5634" width="6.42578125" customWidth="1"/>
    <col min="5635" max="5635" width="2.5703125" customWidth="1"/>
    <col min="5636" max="5636" width="4" customWidth="1"/>
    <col min="5637" max="5637" width="1.28515625" customWidth="1"/>
    <col min="5638" max="5638" width="6.7109375" customWidth="1"/>
    <col min="5639" max="5639" width="22.42578125" customWidth="1"/>
    <col min="5640" max="5640" width="1.28515625" customWidth="1"/>
    <col min="5641" max="5641" width="6.7109375" customWidth="1"/>
    <col min="5642" max="5642" width="4.28515625" customWidth="1"/>
    <col min="5643" max="5643" width="15.5703125" customWidth="1"/>
    <col min="5644" max="5644" width="17" customWidth="1"/>
    <col min="5645" max="5645" width="17.28515625" customWidth="1"/>
    <col min="5646" max="5646" width="16.28515625" customWidth="1"/>
    <col min="5647" max="5647" width="14.42578125" customWidth="1"/>
    <col min="5648" max="5648" width="14" customWidth="1"/>
    <col min="5649" max="5649" width="14.28515625" customWidth="1"/>
    <col min="5887" max="5887" width="1.28515625" customWidth="1"/>
    <col min="5888" max="5888" width="12.42578125" customWidth="1"/>
    <col min="5889" max="5889" width="12.140625" customWidth="1"/>
    <col min="5890" max="5890" width="6.42578125" customWidth="1"/>
    <col min="5891" max="5891" width="2.5703125" customWidth="1"/>
    <col min="5892" max="5892" width="4" customWidth="1"/>
    <col min="5893" max="5893" width="1.28515625" customWidth="1"/>
    <col min="5894" max="5894" width="6.7109375" customWidth="1"/>
    <col min="5895" max="5895" width="22.42578125" customWidth="1"/>
    <col min="5896" max="5896" width="1.28515625" customWidth="1"/>
    <col min="5897" max="5897" width="6.7109375" customWidth="1"/>
    <col min="5898" max="5898" width="4.28515625" customWidth="1"/>
    <col min="5899" max="5899" width="15.5703125" customWidth="1"/>
    <col min="5900" max="5900" width="17" customWidth="1"/>
    <col min="5901" max="5901" width="17.28515625" customWidth="1"/>
    <col min="5902" max="5902" width="16.28515625" customWidth="1"/>
    <col min="5903" max="5903" width="14.42578125" customWidth="1"/>
    <col min="5904" max="5904" width="14" customWidth="1"/>
    <col min="5905" max="5905" width="14.28515625" customWidth="1"/>
    <col min="6143" max="6143" width="1.28515625" customWidth="1"/>
    <col min="6144" max="6144" width="12.42578125" customWidth="1"/>
    <col min="6145" max="6145" width="12.140625" customWidth="1"/>
    <col min="6146" max="6146" width="6.42578125" customWidth="1"/>
    <col min="6147" max="6147" width="2.5703125" customWidth="1"/>
    <col min="6148" max="6148" width="4" customWidth="1"/>
    <col min="6149" max="6149" width="1.28515625" customWidth="1"/>
    <col min="6150" max="6150" width="6.7109375" customWidth="1"/>
    <col min="6151" max="6151" width="22.42578125" customWidth="1"/>
    <col min="6152" max="6152" width="1.28515625" customWidth="1"/>
    <col min="6153" max="6153" width="6.7109375" customWidth="1"/>
    <col min="6154" max="6154" width="4.28515625" customWidth="1"/>
    <col min="6155" max="6155" width="15.5703125" customWidth="1"/>
    <col min="6156" max="6156" width="17" customWidth="1"/>
    <col min="6157" max="6157" width="17.28515625" customWidth="1"/>
    <col min="6158" max="6158" width="16.28515625" customWidth="1"/>
    <col min="6159" max="6159" width="14.42578125" customWidth="1"/>
    <col min="6160" max="6160" width="14" customWidth="1"/>
    <col min="6161" max="6161" width="14.28515625" customWidth="1"/>
    <col min="6399" max="6399" width="1.28515625" customWidth="1"/>
    <col min="6400" max="6400" width="12.42578125" customWidth="1"/>
    <col min="6401" max="6401" width="12.140625" customWidth="1"/>
    <col min="6402" max="6402" width="6.42578125" customWidth="1"/>
    <col min="6403" max="6403" width="2.5703125" customWidth="1"/>
    <col min="6404" max="6404" width="4" customWidth="1"/>
    <col min="6405" max="6405" width="1.28515625" customWidth="1"/>
    <col min="6406" max="6406" width="6.7109375" customWidth="1"/>
    <col min="6407" max="6407" width="22.42578125" customWidth="1"/>
    <col min="6408" max="6408" width="1.28515625" customWidth="1"/>
    <col min="6409" max="6409" width="6.7109375" customWidth="1"/>
    <col min="6410" max="6410" width="4.28515625" customWidth="1"/>
    <col min="6411" max="6411" width="15.5703125" customWidth="1"/>
    <col min="6412" max="6412" width="17" customWidth="1"/>
    <col min="6413" max="6413" width="17.28515625" customWidth="1"/>
    <col min="6414" max="6414" width="16.28515625" customWidth="1"/>
    <col min="6415" max="6415" width="14.42578125" customWidth="1"/>
    <col min="6416" max="6416" width="14" customWidth="1"/>
    <col min="6417" max="6417" width="14.28515625" customWidth="1"/>
    <col min="6655" max="6655" width="1.28515625" customWidth="1"/>
    <col min="6656" max="6656" width="12.42578125" customWidth="1"/>
    <col min="6657" max="6657" width="12.140625" customWidth="1"/>
    <col min="6658" max="6658" width="6.42578125" customWidth="1"/>
    <col min="6659" max="6659" width="2.5703125" customWidth="1"/>
    <col min="6660" max="6660" width="4" customWidth="1"/>
    <col min="6661" max="6661" width="1.28515625" customWidth="1"/>
    <col min="6662" max="6662" width="6.7109375" customWidth="1"/>
    <col min="6663" max="6663" width="22.42578125" customWidth="1"/>
    <col min="6664" max="6664" width="1.28515625" customWidth="1"/>
    <col min="6665" max="6665" width="6.7109375" customWidth="1"/>
    <col min="6666" max="6666" width="4.28515625" customWidth="1"/>
    <col min="6667" max="6667" width="15.5703125" customWidth="1"/>
    <col min="6668" max="6668" width="17" customWidth="1"/>
    <col min="6669" max="6669" width="17.28515625" customWidth="1"/>
    <col min="6670" max="6670" width="16.28515625" customWidth="1"/>
    <col min="6671" max="6671" width="14.42578125" customWidth="1"/>
    <col min="6672" max="6672" width="14" customWidth="1"/>
    <col min="6673" max="6673" width="14.28515625" customWidth="1"/>
    <col min="6911" max="6911" width="1.28515625" customWidth="1"/>
    <col min="6912" max="6912" width="12.42578125" customWidth="1"/>
    <col min="6913" max="6913" width="12.140625" customWidth="1"/>
    <col min="6914" max="6914" width="6.42578125" customWidth="1"/>
    <col min="6915" max="6915" width="2.5703125" customWidth="1"/>
    <col min="6916" max="6916" width="4" customWidth="1"/>
    <col min="6917" max="6917" width="1.28515625" customWidth="1"/>
    <col min="6918" max="6918" width="6.7109375" customWidth="1"/>
    <col min="6919" max="6919" width="22.42578125" customWidth="1"/>
    <col min="6920" max="6920" width="1.28515625" customWidth="1"/>
    <col min="6921" max="6921" width="6.7109375" customWidth="1"/>
    <col min="6922" max="6922" width="4.28515625" customWidth="1"/>
    <col min="6923" max="6923" width="15.5703125" customWidth="1"/>
    <col min="6924" max="6924" width="17" customWidth="1"/>
    <col min="6925" max="6925" width="17.28515625" customWidth="1"/>
    <col min="6926" max="6926" width="16.28515625" customWidth="1"/>
    <col min="6927" max="6927" width="14.42578125" customWidth="1"/>
    <col min="6928" max="6928" width="14" customWidth="1"/>
    <col min="6929" max="6929" width="14.28515625" customWidth="1"/>
    <col min="7167" max="7167" width="1.28515625" customWidth="1"/>
    <col min="7168" max="7168" width="12.42578125" customWidth="1"/>
    <col min="7169" max="7169" width="12.140625" customWidth="1"/>
    <col min="7170" max="7170" width="6.42578125" customWidth="1"/>
    <col min="7171" max="7171" width="2.5703125" customWidth="1"/>
    <col min="7172" max="7172" width="4" customWidth="1"/>
    <col min="7173" max="7173" width="1.28515625" customWidth="1"/>
    <col min="7174" max="7174" width="6.7109375" customWidth="1"/>
    <col min="7175" max="7175" width="22.42578125" customWidth="1"/>
    <col min="7176" max="7176" width="1.28515625" customWidth="1"/>
    <col min="7177" max="7177" width="6.7109375" customWidth="1"/>
    <col min="7178" max="7178" width="4.28515625" customWidth="1"/>
    <col min="7179" max="7179" width="15.5703125" customWidth="1"/>
    <col min="7180" max="7180" width="17" customWidth="1"/>
    <col min="7181" max="7181" width="17.28515625" customWidth="1"/>
    <col min="7182" max="7182" width="16.28515625" customWidth="1"/>
    <col min="7183" max="7183" width="14.42578125" customWidth="1"/>
    <col min="7184" max="7184" width="14" customWidth="1"/>
    <col min="7185" max="7185" width="14.28515625" customWidth="1"/>
    <col min="7423" max="7423" width="1.28515625" customWidth="1"/>
    <col min="7424" max="7424" width="12.42578125" customWidth="1"/>
    <col min="7425" max="7425" width="12.140625" customWidth="1"/>
    <col min="7426" max="7426" width="6.42578125" customWidth="1"/>
    <col min="7427" max="7427" width="2.5703125" customWidth="1"/>
    <col min="7428" max="7428" width="4" customWidth="1"/>
    <col min="7429" max="7429" width="1.28515625" customWidth="1"/>
    <col min="7430" max="7430" width="6.7109375" customWidth="1"/>
    <col min="7431" max="7431" width="22.42578125" customWidth="1"/>
    <col min="7432" max="7432" width="1.28515625" customWidth="1"/>
    <col min="7433" max="7433" width="6.7109375" customWidth="1"/>
    <col min="7434" max="7434" width="4.28515625" customWidth="1"/>
    <col min="7435" max="7435" width="15.5703125" customWidth="1"/>
    <col min="7436" max="7436" width="17" customWidth="1"/>
    <col min="7437" max="7437" width="17.28515625" customWidth="1"/>
    <col min="7438" max="7438" width="16.28515625" customWidth="1"/>
    <col min="7439" max="7439" width="14.42578125" customWidth="1"/>
    <col min="7440" max="7440" width="14" customWidth="1"/>
    <col min="7441" max="7441" width="14.28515625" customWidth="1"/>
    <col min="7679" max="7679" width="1.28515625" customWidth="1"/>
    <col min="7680" max="7680" width="12.42578125" customWidth="1"/>
    <col min="7681" max="7681" width="12.140625" customWidth="1"/>
    <col min="7682" max="7682" width="6.42578125" customWidth="1"/>
    <col min="7683" max="7683" width="2.5703125" customWidth="1"/>
    <col min="7684" max="7684" width="4" customWidth="1"/>
    <col min="7685" max="7685" width="1.28515625" customWidth="1"/>
    <col min="7686" max="7686" width="6.7109375" customWidth="1"/>
    <col min="7687" max="7687" width="22.42578125" customWidth="1"/>
    <col min="7688" max="7688" width="1.28515625" customWidth="1"/>
    <col min="7689" max="7689" width="6.7109375" customWidth="1"/>
    <col min="7690" max="7690" width="4.28515625" customWidth="1"/>
    <col min="7691" max="7691" width="15.5703125" customWidth="1"/>
    <col min="7692" max="7692" width="17" customWidth="1"/>
    <col min="7693" max="7693" width="17.28515625" customWidth="1"/>
    <col min="7694" max="7694" width="16.28515625" customWidth="1"/>
    <col min="7695" max="7695" width="14.42578125" customWidth="1"/>
    <col min="7696" max="7696" width="14" customWidth="1"/>
    <col min="7697" max="7697" width="14.28515625" customWidth="1"/>
    <col min="7935" max="7935" width="1.28515625" customWidth="1"/>
    <col min="7936" max="7936" width="12.42578125" customWidth="1"/>
    <col min="7937" max="7937" width="12.140625" customWidth="1"/>
    <col min="7938" max="7938" width="6.42578125" customWidth="1"/>
    <col min="7939" max="7939" width="2.5703125" customWidth="1"/>
    <col min="7940" max="7940" width="4" customWidth="1"/>
    <col min="7941" max="7941" width="1.28515625" customWidth="1"/>
    <col min="7942" max="7942" width="6.7109375" customWidth="1"/>
    <col min="7943" max="7943" width="22.42578125" customWidth="1"/>
    <col min="7944" max="7944" width="1.28515625" customWidth="1"/>
    <col min="7945" max="7945" width="6.7109375" customWidth="1"/>
    <col min="7946" max="7946" width="4.28515625" customWidth="1"/>
    <col min="7947" max="7947" width="15.5703125" customWidth="1"/>
    <col min="7948" max="7948" width="17" customWidth="1"/>
    <col min="7949" max="7949" width="17.28515625" customWidth="1"/>
    <col min="7950" max="7950" width="16.28515625" customWidth="1"/>
    <col min="7951" max="7951" width="14.42578125" customWidth="1"/>
    <col min="7952" max="7952" width="14" customWidth="1"/>
    <col min="7953" max="7953" width="14.28515625" customWidth="1"/>
    <col min="8191" max="8191" width="1.28515625" customWidth="1"/>
    <col min="8192" max="8192" width="12.42578125" customWidth="1"/>
    <col min="8193" max="8193" width="12.140625" customWidth="1"/>
    <col min="8194" max="8194" width="6.42578125" customWidth="1"/>
    <col min="8195" max="8195" width="2.5703125" customWidth="1"/>
    <col min="8196" max="8196" width="4" customWidth="1"/>
    <col min="8197" max="8197" width="1.28515625" customWidth="1"/>
    <col min="8198" max="8198" width="6.7109375" customWidth="1"/>
    <col min="8199" max="8199" width="22.42578125" customWidth="1"/>
    <col min="8200" max="8200" width="1.28515625" customWidth="1"/>
    <col min="8201" max="8201" width="6.7109375" customWidth="1"/>
    <col min="8202" max="8202" width="4.28515625" customWidth="1"/>
    <col min="8203" max="8203" width="15.5703125" customWidth="1"/>
    <col min="8204" max="8204" width="17" customWidth="1"/>
    <col min="8205" max="8205" width="17.28515625" customWidth="1"/>
    <col min="8206" max="8206" width="16.28515625" customWidth="1"/>
    <col min="8207" max="8207" width="14.42578125" customWidth="1"/>
    <col min="8208" max="8208" width="14" customWidth="1"/>
    <col min="8209" max="8209" width="14.28515625" customWidth="1"/>
    <col min="8447" max="8447" width="1.28515625" customWidth="1"/>
    <col min="8448" max="8448" width="12.42578125" customWidth="1"/>
    <col min="8449" max="8449" width="12.140625" customWidth="1"/>
    <col min="8450" max="8450" width="6.42578125" customWidth="1"/>
    <col min="8451" max="8451" width="2.5703125" customWidth="1"/>
    <col min="8452" max="8452" width="4" customWidth="1"/>
    <col min="8453" max="8453" width="1.28515625" customWidth="1"/>
    <col min="8454" max="8454" width="6.7109375" customWidth="1"/>
    <col min="8455" max="8455" width="22.42578125" customWidth="1"/>
    <col min="8456" max="8456" width="1.28515625" customWidth="1"/>
    <col min="8457" max="8457" width="6.7109375" customWidth="1"/>
    <col min="8458" max="8458" width="4.28515625" customWidth="1"/>
    <col min="8459" max="8459" width="15.5703125" customWidth="1"/>
    <col min="8460" max="8460" width="17" customWidth="1"/>
    <col min="8461" max="8461" width="17.28515625" customWidth="1"/>
    <col min="8462" max="8462" width="16.28515625" customWidth="1"/>
    <col min="8463" max="8463" width="14.42578125" customWidth="1"/>
    <col min="8464" max="8464" width="14" customWidth="1"/>
    <col min="8465" max="8465" width="14.28515625" customWidth="1"/>
    <col min="8703" max="8703" width="1.28515625" customWidth="1"/>
    <col min="8704" max="8704" width="12.42578125" customWidth="1"/>
    <col min="8705" max="8705" width="12.140625" customWidth="1"/>
    <col min="8706" max="8706" width="6.42578125" customWidth="1"/>
    <col min="8707" max="8707" width="2.5703125" customWidth="1"/>
    <col min="8708" max="8708" width="4" customWidth="1"/>
    <col min="8709" max="8709" width="1.28515625" customWidth="1"/>
    <col min="8710" max="8710" width="6.7109375" customWidth="1"/>
    <col min="8711" max="8711" width="22.42578125" customWidth="1"/>
    <col min="8712" max="8712" width="1.28515625" customWidth="1"/>
    <col min="8713" max="8713" width="6.7109375" customWidth="1"/>
    <col min="8714" max="8714" width="4.28515625" customWidth="1"/>
    <col min="8715" max="8715" width="15.5703125" customWidth="1"/>
    <col min="8716" max="8716" width="17" customWidth="1"/>
    <col min="8717" max="8717" width="17.28515625" customWidth="1"/>
    <col min="8718" max="8718" width="16.28515625" customWidth="1"/>
    <col min="8719" max="8719" width="14.42578125" customWidth="1"/>
    <col min="8720" max="8720" width="14" customWidth="1"/>
    <col min="8721" max="8721" width="14.28515625" customWidth="1"/>
    <col min="8959" max="8959" width="1.28515625" customWidth="1"/>
    <col min="8960" max="8960" width="12.42578125" customWidth="1"/>
    <col min="8961" max="8961" width="12.140625" customWidth="1"/>
    <col min="8962" max="8962" width="6.42578125" customWidth="1"/>
    <col min="8963" max="8963" width="2.5703125" customWidth="1"/>
    <col min="8964" max="8964" width="4" customWidth="1"/>
    <col min="8965" max="8965" width="1.28515625" customWidth="1"/>
    <col min="8966" max="8966" width="6.7109375" customWidth="1"/>
    <col min="8967" max="8967" width="22.42578125" customWidth="1"/>
    <col min="8968" max="8968" width="1.28515625" customWidth="1"/>
    <col min="8969" max="8969" width="6.7109375" customWidth="1"/>
    <col min="8970" max="8970" width="4.28515625" customWidth="1"/>
    <col min="8971" max="8971" width="15.5703125" customWidth="1"/>
    <col min="8972" max="8972" width="17" customWidth="1"/>
    <col min="8973" max="8973" width="17.28515625" customWidth="1"/>
    <col min="8974" max="8974" width="16.28515625" customWidth="1"/>
    <col min="8975" max="8975" width="14.42578125" customWidth="1"/>
    <col min="8976" max="8976" width="14" customWidth="1"/>
    <col min="8977" max="8977" width="14.28515625" customWidth="1"/>
    <col min="9215" max="9215" width="1.28515625" customWidth="1"/>
    <col min="9216" max="9216" width="12.42578125" customWidth="1"/>
    <col min="9217" max="9217" width="12.140625" customWidth="1"/>
    <col min="9218" max="9218" width="6.42578125" customWidth="1"/>
    <col min="9219" max="9219" width="2.5703125" customWidth="1"/>
    <col min="9220" max="9220" width="4" customWidth="1"/>
    <col min="9221" max="9221" width="1.28515625" customWidth="1"/>
    <col min="9222" max="9222" width="6.7109375" customWidth="1"/>
    <col min="9223" max="9223" width="22.42578125" customWidth="1"/>
    <col min="9224" max="9224" width="1.28515625" customWidth="1"/>
    <col min="9225" max="9225" width="6.7109375" customWidth="1"/>
    <col min="9226" max="9226" width="4.28515625" customWidth="1"/>
    <col min="9227" max="9227" width="15.5703125" customWidth="1"/>
    <col min="9228" max="9228" width="17" customWidth="1"/>
    <col min="9229" max="9229" width="17.28515625" customWidth="1"/>
    <col min="9230" max="9230" width="16.28515625" customWidth="1"/>
    <col min="9231" max="9231" width="14.42578125" customWidth="1"/>
    <col min="9232" max="9232" width="14" customWidth="1"/>
    <col min="9233" max="9233" width="14.28515625" customWidth="1"/>
    <col min="9471" max="9471" width="1.28515625" customWidth="1"/>
    <col min="9472" max="9472" width="12.42578125" customWidth="1"/>
    <col min="9473" max="9473" width="12.140625" customWidth="1"/>
    <col min="9474" max="9474" width="6.42578125" customWidth="1"/>
    <col min="9475" max="9475" width="2.5703125" customWidth="1"/>
    <col min="9476" max="9476" width="4" customWidth="1"/>
    <col min="9477" max="9477" width="1.28515625" customWidth="1"/>
    <col min="9478" max="9478" width="6.7109375" customWidth="1"/>
    <col min="9479" max="9479" width="22.42578125" customWidth="1"/>
    <col min="9480" max="9480" width="1.28515625" customWidth="1"/>
    <col min="9481" max="9481" width="6.7109375" customWidth="1"/>
    <col min="9482" max="9482" width="4.28515625" customWidth="1"/>
    <col min="9483" max="9483" width="15.5703125" customWidth="1"/>
    <col min="9484" max="9484" width="17" customWidth="1"/>
    <col min="9485" max="9485" width="17.28515625" customWidth="1"/>
    <col min="9486" max="9486" width="16.28515625" customWidth="1"/>
    <col min="9487" max="9487" width="14.42578125" customWidth="1"/>
    <col min="9488" max="9488" width="14" customWidth="1"/>
    <col min="9489" max="9489" width="14.28515625" customWidth="1"/>
    <col min="9727" max="9727" width="1.28515625" customWidth="1"/>
    <col min="9728" max="9728" width="12.42578125" customWidth="1"/>
    <col min="9729" max="9729" width="12.140625" customWidth="1"/>
    <col min="9730" max="9730" width="6.42578125" customWidth="1"/>
    <col min="9731" max="9731" width="2.5703125" customWidth="1"/>
    <col min="9732" max="9732" width="4" customWidth="1"/>
    <col min="9733" max="9733" width="1.28515625" customWidth="1"/>
    <col min="9734" max="9734" width="6.7109375" customWidth="1"/>
    <col min="9735" max="9735" width="22.42578125" customWidth="1"/>
    <col min="9736" max="9736" width="1.28515625" customWidth="1"/>
    <col min="9737" max="9737" width="6.7109375" customWidth="1"/>
    <col min="9738" max="9738" width="4.28515625" customWidth="1"/>
    <col min="9739" max="9739" width="15.5703125" customWidth="1"/>
    <col min="9740" max="9740" width="17" customWidth="1"/>
    <col min="9741" max="9741" width="17.28515625" customWidth="1"/>
    <col min="9742" max="9742" width="16.28515625" customWidth="1"/>
    <col min="9743" max="9743" width="14.42578125" customWidth="1"/>
    <col min="9744" max="9744" width="14" customWidth="1"/>
    <col min="9745" max="9745" width="14.28515625" customWidth="1"/>
    <col min="9983" max="9983" width="1.28515625" customWidth="1"/>
    <col min="9984" max="9984" width="12.42578125" customWidth="1"/>
    <col min="9985" max="9985" width="12.140625" customWidth="1"/>
    <col min="9986" max="9986" width="6.42578125" customWidth="1"/>
    <col min="9987" max="9987" width="2.5703125" customWidth="1"/>
    <col min="9988" max="9988" width="4" customWidth="1"/>
    <col min="9989" max="9989" width="1.28515625" customWidth="1"/>
    <col min="9990" max="9990" width="6.7109375" customWidth="1"/>
    <col min="9991" max="9991" width="22.42578125" customWidth="1"/>
    <col min="9992" max="9992" width="1.28515625" customWidth="1"/>
    <col min="9993" max="9993" width="6.7109375" customWidth="1"/>
    <col min="9994" max="9994" width="4.28515625" customWidth="1"/>
    <col min="9995" max="9995" width="15.5703125" customWidth="1"/>
    <col min="9996" max="9996" width="17" customWidth="1"/>
    <col min="9997" max="9997" width="17.28515625" customWidth="1"/>
    <col min="9998" max="9998" width="16.28515625" customWidth="1"/>
    <col min="9999" max="9999" width="14.42578125" customWidth="1"/>
    <col min="10000" max="10000" width="14" customWidth="1"/>
    <col min="10001" max="10001" width="14.28515625" customWidth="1"/>
    <col min="10239" max="10239" width="1.28515625" customWidth="1"/>
    <col min="10240" max="10240" width="12.42578125" customWidth="1"/>
    <col min="10241" max="10241" width="12.140625" customWidth="1"/>
    <col min="10242" max="10242" width="6.42578125" customWidth="1"/>
    <col min="10243" max="10243" width="2.5703125" customWidth="1"/>
    <col min="10244" max="10244" width="4" customWidth="1"/>
    <col min="10245" max="10245" width="1.28515625" customWidth="1"/>
    <col min="10246" max="10246" width="6.7109375" customWidth="1"/>
    <col min="10247" max="10247" width="22.42578125" customWidth="1"/>
    <col min="10248" max="10248" width="1.28515625" customWidth="1"/>
    <col min="10249" max="10249" width="6.7109375" customWidth="1"/>
    <col min="10250" max="10250" width="4.28515625" customWidth="1"/>
    <col min="10251" max="10251" width="15.5703125" customWidth="1"/>
    <col min="10252" max="10252" width="17" customWidth="1"/>
    <col min="10253" max="10253" width="17.28515625" customWidth="1"/>
    <col min="10254" max="10254" width="16.28515625" customWidth="1"/>
    <col min="10255" max="10255" width="14.42578125" customWidth="1"/>
    <col min="10256" max="10256" width="14" customWidth="1"/>
    <col min="10257" max="10257" width="14.28515625" customWidth="1"/>
    <col min="10495" max="10495" width="1.28515625" customWidth="1"/>
    <col min="10496" max="10496" width="12.42578125" customWidth="1"/>
    <col min="10497" max="10497" width="12.140625" customWidth="1"/>
    <col min="10498" max="10498" width="6.42578125" customWidth="1"/>
    <col min="10499" max="10499" width="2.5703125" customWidth="1"/>
    <col min="10500" max="10500" width="4" customWidth="1"/>
    <col min="10501" max="10501" width="1.28515625" customWidth="1"/>
    <col min="10502" max="10502" width="6.7109375" customWidth="1"/>
    <col min="10503" max="10503" width="22.42578125" customWidth="1"/>
    <col min="10504" max="10504" width="1.28515625" customWidth="1"/>
    <col min="10505" max="10505" width="6.7109375" customWidth="1"/>
    <col min="10506" max="10506" width="4.28515625" customWidth="1"/>
    <col min="10507" max="10507" width="15.5703125" customWidth="1"/>
    <col min="10508" max="10508" width="17" customWidth="1"/>
    <col min="10509" max="10509" width="17.28515625" customWidth="1"/>
    <col min="10510" max="10510" width="16.28515625" customWidth="1"/>
    <col min="10511" max="10511" width="14.42578125" customWidth="1"/>
    <col min="10512" max="10512" width="14" customWidth="1"/>
    <col min="10513" max="10513" width="14.28515625" customWidth="1"/>
    <col min="10751" max="10751" width="1.28515625" customWidth="1"/>
    <col min="10752" max="10752" width="12.42578125" customWidth="1"/>
    <col min="10753" max="10753" width="12.140625" customWidth="1"/>
    <col min="10754" max="10754" width="6.42578125" customWidth="1"/>
    <col min="10755" max="10755" width="2.5703125" customWidth="1"/>
    <col min="10756" max="10756" width="4" customWidth="1"/>
    <col min="10757" max="10757" width="1.28515625" customWidth="1"/>
    <col min="10758" max="10758" width="6.7109375" customWidth="1"/>
    <col min="10759" max="10759" width="22.42578125" customWidth="1"/>
    <col min="10760" max="10760" width="1.28515625" customWidth="1"/>
    <col min="10761" max="10761" width="6.7109375" customWidth="1"/>
    <col min="10762" max="10762" width="4.28515625" customWidth="1"/>
    <col min="10763" max="10763" width="15.5703125" customWidth="1"/>
    <col min="10764" max="10764" width="17" customWidth="1"/>
    <col min="10765" max="10765" width="17.28515625" customWidth="1"/>
    <col min="10766" max="10766" width="16.28515625" customWidth="1"/>
    <col min="10767" max="10767" width="14.42578125" customWidth="1"/>
    <col min="10768" max="10768" width="14" customWidth="1"/>
    <col min="10769" max="10769" width="14.28515625" customWidth="1"/>
    <col min="11007" max="11007" width="1.28515625" customWidth="1"/>
    <col min="11008" max="11008" width="12.42578125" customWidth="1"/>
    <col min="11009" max="11009" width="12.140625" customWidth="1"/>
    <col min="11010" max="11010" width="6.42578125" customWidth="1"/>
    <col min="11011" max="11011" width="2.5703125" customWidth="1"/>
    <col min="11012" max="11012" width="4" customWidth="1"/>
    <col min="11013" max="11013" width="1.28515625" customWidth="1"/>
    <col min="11014" max="11014" width="6.7109375" customWidth="1"/>
    <col min="11015" max="11015" width="22.42578125" customWidth="1"/>
    <col min="11016" max="11016" width="1.28515625" customWidth="1"/>
    <col min="11017" max="11017" width="6.7109375" customWidth="1"/>
    <col min="11018" max="11018" width="4.28515625" customWidth="1"/>
    <col min="11019" max="11019" width="15.5703125" customWidth="1"/>
    <col min="11020" max="11020" width="17" customWidth="1"/>
    <col min="11021" max="11021" width="17.28515625" customWidth="1"/>
    <col min="11022" max="11022" width="16.28515625" customWidth="1"/>
    <col min="11023" max="11023" width="14.42578125" customWidth="1"/>
    <col min="11024" max="11024" width="14" customWidth="1"/>
    <col min="11025" max="11025" width="14.28515625" customWidth="1"/>
    <col min="11263" max="11263" width="1.28515625" customWidth="1"/>
    <col min="11264" max="11264" width="12.42578125" customWidth="1"/>
    <col min="11265" max="11265" width="12.140625" customWidth="1"/>
    <col min="11266" max="11266" width="6.42578125" customWidth="1"/>
    <col min="11267" max="11267" width="2.5703125" customWidth="1"/>
    <col min="11268" max="11268" width="4" customWidth="1"/>
    <col min="11269" max="11269" width="1.28515625" customWidth="1"/>
    <col min="11270" max="11270" width="6.7109375" customWidth="1"/>
    <col min="11271" max="11271" width="22.42578125" customWidth="1"/>
    <col min="11272" max="11272" width="1.28515625" customWidth="1"/>
    <col min="11273" max="11273" width="6.7109375" customWidth="1"/>
    <col min="11274" max="11274" width="4.28515625" customWidth="1"/>
    <col min="11275" max="11275" width="15.5703125" customWidth="1"/>
    <col min="11276" max="11276" width="17" customWidth="1"/>
    <col min="11277" max="11277" width="17.28515625" customWidth="1"/>
    <col min="11278" max="11278" width="16.28515625" customWidth="1"/>
    <col min="11279" max="11279" width="14.42578125" customWidth="1"/>
    <col min="11280" max="11280" width="14" customWidth="1"/>
    <col min="11281" max="11281" width="14.28515625" customWidth="1"/>
    <col min="11519" max="11519" width="1.28515625" customWidth="1"/>
    <col min="11520" max="11520" width="12.42578125" customWidth="1"/>
    <col min="11521" max="11521" width="12.140625" customWidth="1"/>
    <col min="11522" max="11522" width="6.42578125" customWidth="1"/>
    <col min="11523" max="11523" width="2.5703125" customWidth="1"/>
    <col min="11524" max="11524" width="4" customWidth="1"/>
    <col min="11525" max="11525" width="1.28515625" customWidth="1"/>
    <col min="11526" max="11526" width="6.7109375" customWidth="1"/>
    <col min="11527" max="11527" width="22.42578125" customWidth="1"/>
    <col min="11528" max="11528" width="1.28515625" customWidth="1"/>
    <col min="11529" max="11529" width="6.7109375" customWidth="1"/>
    <col min="11530" max="11530" width="4.28515625" customWidth="1"/>
    <col min="11531" max="11531" width="15.5703125" customWidth="1"/>
    <col min="11532" max="11532" width="17" customWidth="1"/>
    <col min="11533" max="11533" width="17.28515625" customWidth="1"/>
    <col min="11534" max="11534" width="16.28515625" customWidth="1"/>
    <col min="11535" max="11535" width="14.42578125" customWidth="1"/>
    <col min="11536" max="11536" width="14" customWidth="1"/>
    <col min="11537" max="11537" width="14.28515625" customWidth="1"/>
    <col min="11775" max="11775" width="1.28515625" customWidth="1"/>
    <col min="11776" max="11776" width="12.42578125" customWidth="1"/>
    <col min="11777" max="11777" width="12.140625" customWidth="1"/>
    <col min="11778" max="11778" width="6.42578125" customWidth="1"/>
    <col min="11779" max="11779" width="2.5703125" customWidth="1"/>
    <col min="11780" max="11780" width="4" customWidth="1"/>
    <col min="11781" max="11781" width="1.28515625" customWidth="1"/>
    <col min="11782" max="11782" width="6.7109375" customWidth="1"/>
    <col min="11783" max="11783" width="22.42578125" customWidth="1"/>
    <col min="11784" max="11784" width="1.28515625" customWidth="1"/>
    <col min="11785" max="11785" width="6.7109375" customWidth="1"/>
    <col min="11786" max="11786" width="4.28515625" customWidth="1"/>
    <col min="11787" max="11787" width="15.5703125" customWidth="1"/>
    <col min="11788" max="11788" width="17" customWidth="1"/>
    <col min="11789" max="11789" width="17.28515625" customWidth="1"/>
    <col min="11790" max="11790" width="16.28515625" customWidth="1"/>
    <col min="11791" max="11791" width="14.42578125" customWidth="1"/>
    <col min="11792" max="11792" width="14" customWidth="1"/>
    <col min="11793" max="11793" width="14.28515625" customWidth="1"/>
    <col min="12031" max="12031" width="1.28515625" customWidth="1"/>
    <col min="12032" max="12032" width="12.42578125" customWidth="1"/>
    <col min="12033" max="12033" width="12.140625" customWidth="1"/>
    <col min="12034" max="12034" width="6.42578125" customWidth="1"/>
    <col min="12035" max="12035" width="2.5703125" customWidth="1"/>
    <col min="12036" max="12036" width="4" customWidth="1"/>
    <col min="12037" max="12037" width="1.28515625" customWidth="1"/>
    <col min="12038" max="12038" width="6.7109375" customWidth="1"/>
    <col min="12039" max="12039" width="22.42578125" customWidth="1"/>
    <col min="12040" max="12040" width="1.28515625" customWidth="1"/>
    <col min="12041" max="12041" width="6.7109375" customWidth="1"/>
    <col min="12042" max="12042" width="4.28515625" customWidth="1"/>
    <col min="12043" max="12043" width="15.5703125" customWidth="1"/>
    <col min="12044" max="12044" width="17" customWidth="1"/>
    <col min="12045" max="12045" width="17.28515625" customWidth="1"/>
    <col min="12046" max="12046" width="16.28515625" customWidth="1"/>
    <col min="12047" max="12047" width="14.42578125" customWidth="1"/>
    <col min="12048" max="12048" width="14" customWidth="1"/>
    <col min="12049" max="12049" width="14.28515625" customWidth="1"/>
    <col min="12287" max="12287" width="1.28515625" customWidth="1"/>
    <col min="12288" max="12288" width="12.42578125" customWidth="1"/>
    <col min="12289" max="12289" width="12.140625" customWidth="1"/>
    <col min="12290" max="12290" width="6.42578125" customWidth="1"/>
    <col min="12291" max="12291" width="2.5703125" customWidth="1"/>
    <col min="12292" max="12292" width="4" customWidth="1"/>
    <col min="12293" max="12293" width="1.28515625" customWidth="1"/>
    <col min="12294" max="12294" width="6.7109375" customWidth="1"/>
    <col min="12295" max="12295" width="22.42578125" customWidth="1"/>
    <col min="12296" max="12296" width="1.28515625" customWidth="1"/>
    <col min="12297" max="12297" width="6.7109375" customWidth="1"/>
    <col min="12298" max="12298" width="4.28515625" customWidth="1"/>
    <col min="12299" max="12299" width="15.5703125" customWidth="1"/>
    <col min="12300" max="12300" width="17" customWidth="1"/>
    <col min="12301" max="12301" width="17.28515625" customWidth="1"/>
    <col min="12302" max="12302" width="16.28515625" customWidth="1"/>
    <col min="12303" max="12303" width="14.42578125" customWidth="1"/>
    <col min="12304" max="12304" width="14" customWidth="1"/>
    <col min="12305" max="12305" width="14.28515625" customWidth="1"/>
    <col min="12543" max="12543" width="1.28515625" customWidth="1"/>
    <col min="12544" max="12544" width="12.42578125" customWidth="1"/>
    <col min="12545" max="12545" width="12.140625" customWidth="1"/>
    <col min="12546" max="12546" width="6.42578125" customWidth="1"/>
    <col min="12547" max="12547" width="2.5703125" customWidth="1"/>
    <col min="12548" max="12548" width="4" customWidth="1"/>
    <col min="12549" max="12549" width="1.28515625" customWidth="1"/>
    <col min="12550" max="12550" width="6.7109375" customWidth="1"/>
    <col min="12551" max="12551" width="22.42578125" customWidth="1"/>
    <col min="12552" max="12552" width="1.28515625" customWidth="1"/>
    <col min="12553" max="12553" width="6.7109375" customWidth="1"/>
    <col min="12554" max="12554" width="4.28515625" customWidth="1"/>
    <col min="12555" max="12555" width="15.5703125" customWidth="1"/>
    <col min="12556" max="12556" width="17" customWidth="1"/>
    <col min="12557" max="12557" width="17.28515625" customWidth="1"/>
    <col min="12558" max="12558" width="16.28515625" customWidth="1"/>
    <col min="12559" max="12559" width="14.42578125" customWidth="1"/>
    <col min="12560" max="12560" width="14" customWidth="1"/>
    <col min="12561" max="12561" width="14.28515625" customWidth="1"/>
    <col min="12799" max="12799" width="1.28515625" customWidth="1"/>
    <col min="12800" max="12800" width="12.42578125" customWidth="1"/>
    <col min="12801" max="12801" width="12.140625" customWidth="1"/>
    <col min="12802" max="12802" width="6.42578125" customWidth="1"/>
    <col min="12803" max="12803" width="2.5703125" customWidth="1"/>
    <col min="12804" max="12804" width="4" customWidth="1"/>
    <col min="12805" max="12805" width="1.28515625" customWidth="1"/>
    <col min="12806" max="12806" width="6.7109375" customWidth="1"/>
    <col min="12807" max="12807" width="22.42578125" customWidth="1"/>
    <col min="12808" max="12808" width="1.28515625" customWidth="1"/>
    <col min="12809" max="12809" width="6.7109375" customWidth="1"/>
    <col min="12810" max="12810" width="4.28515625" customWidth="1"/>
    <col min="12811" max="12811" width="15.5703125" customWidth="1"/>
    <col min="12812" max="12812" width="17" customWidth="1"/>
    <col min="12813" max="12813" width="17.28515625" customWidth="1"/>
    <col min="12814" max="12814" width="16.28515625" customWidth="1"/>
    <col min="12815" max="12815" width="14.42578125" customWidth="1"/>
    <col min="12816" max="12816" width="14" customWidth="1"/>
    <col min="12817" max="12817" width="14.28515625" customWidth="1"/>
    <col min="13055" max="13055" width="1.28515625" customWidth="1"/>
    <col min="13056" max="13056" width="12.42578125" customWidth="1"/>
    <col min="13057" max="13057" width="12.140625" customWidth="1"/>
    <col min="13058" max="13058" width="6.42578125" customWidth="1"/>
    <col min="13059" max="13059" width="2.5703125" customWidth="1"/>
    <col min="13060" max="13060" width="4" customWidth="1"/>
    <col min="13061" max="13061" width="1.28515625" customWidth="1"/>
    <col min="13062" max="13062" width="6.7109375" customWidth="1"/>
    <col min="13063" max="13063" width="22.42578125" customWidth="1"/>
    <col min="13064" max="13064" width="1.28515625" customWidth="1"/>
    <col min="13065" max="13065" width="6.7109375" customWidth="1"/>
    <col min="13066" max="13066" width="4.28515625" customWidth="1"/>
    <col min="13067" max="13067" width="15.5703125" customWidth="1"/>
    <col min="13068" max="13068" width="17" customWidth="1"/>
    <col min="13069" max="13069" width="17.28515625" customWidth="1"/>
    <col min="13070" max="13070" width="16.28515625" customWidth="1"/>
    <col min="13071" max="13071" width="14.42578125" customWidth="1"/>
    <col min="13072" max="13072" width="14" customWidth="1"/>
    <col min="13073" max="13073" width="14.28515625" customWidth="1"/>
    <col min="13311" max="13311" width="1.28515625" customWidth="1"/>
    <col min="13312" max="13312" width="12.42578125" customWidth="1"/>
    <col min="13313" max="13313" width="12.140625" customWidth="1"/>
    <col min="13314" max="13314" width="6.42578125" customWidth="1"/>
    <col min="13315" max="13315" width="2.5703125" customWidth="1"/>
    <col min="13316" max="13316" width="4" customWidth="1"/>
    <col min="13317" max="13317" width="1.28515625" customWidth="1"/>
    <col min="13318" max="13318" width="6.7109375" customWidth="1"/>
    <col min="13319" max="13319" width="22.42578125" customWidth="1"/>
    <col min="13320" max="13320" width="1.28515625" customWidth="1"/>
    <col min="13321" max="13321" width="6.7109375" customWidth="1"/>
    <col min="13322" max="13322" width="4.28515625" customWidth="1"/>
    <col min="13323" max="13323" width="15.5703125" customWidth="1"/>
    <col min="13324" max="13324" width="17" customWidth="1"/>
    <col min="13325" max="13325" width="17.28515625" customWidth="1"/>
    <col min="13326" max="13326" width="16.28515625" customWidth="1"/>
    <col min="13327" max="13327" width="14.42578125" customWidth="1"/>
    <col min="13328" max="13328" width="14" customWidth="1"/>
    <col min="13329" max="13329" width="14.28515625" customWidth="1"/>
    <col min="13567" max="13567" width="1.28515625" customWidth="1"/>
    <col min="13568" max="13568" width="12.42578125" customWidth="1"/>
    <col min="13569" max="13569" width="12.140625" customWidth="1"/>
    <col min="13570" max="13570" width="6.42578125" customWidth="1"/>
    <col min="13571" max="13571" width="2.5703125" customWidth="1"/>
    <col min="13572" max="13572" width="4" customWidth="1"/>
    <col min="13573" max="13573" width="1.28515625" customWidth="1"/>
    <col min="13574" max="13574" width="6.7109375" customWidth="1"/>
    <col min="13575" max="13575" width="22.42578125" customWidth="1"/>
    <col min="13576" max="13576" width="1.28515625" customWidth="1"/>
    <col min="13577" max="13577" width="6.7109375" customWidth="1"/>
    <col min="13578" max="13578" width="4.28515625" customWidth="1"/>
    <col min="13579" max="13579" width="15.5703125" customWidth="1"/>
    <col min="13580" max="13580" width="17" customWidth="1"/>
    <col min="13581" max="13581" width="17.28515625" customWidth="1"/>
    <col min="13582" max="13582" width="16.28515625" customWidth="1"/>
    <col min="13583" max="13583" width="14.42578125" customWidth="1"/>
    <col min="13584" max="13584" width="14" customWidth="1"/>
    <col min="13585" max="13585" width="14.28515625" customWidth="1"/>
    <col min="13823" max="13823" width="1.28515625" customWidth="1"/>
    <col min="13824" max="13824" width="12.42578125" customWidth="1"/>
    <col min="13825" max="13825" width="12.140625" customWidth="1"/>
    <col min="13826" max="13826" width="6.42578125" customWidth="1"/>
    <col min="13827" max="13827" width="2.5703125" customWidth="1"/>
    <col min="13828" max="13828" width="4" customWidth="1"/>
    <col min="13829" max="13829" width="1.28515625" customWidth="1"/>
    <col min="13830" max="13830" width="6.7109375" customWidth="1"/>
    <col min="13831" max="13831" width="22.42578125" customWidth="1"/>
    <col min="13832" max="13832" width="1.28515625" customWidth="1"/>
    <col min="13833" max="13833" width="6.7109375" customWidth="1"/>
    <col min="13834" max="13834" width="4.28515625" customWidth="1"/>
    <col min="13835" max="13835" width="15.5703125" customWidth="1"/>
    <col min="13836" max="13836" width="17" customWidth="1"/>
    <col min="13837" max="13837" width="17.28515625" customWidth="1"/>
    <col min="13838" max="13838" width="16.28515625" customWidth="1"/>
    <col min="13839" max="13839" width="14.42578125" customWidth="1"/>
    <col min="13840" max="13840" width="14" customWidth="1"/>
    <col min="13841" max="13841" width="14.28515625" customWidth="1"/>
    <col min="14079" max="14079" width="1.28515625" customWidth="1"/>
    <col min="14080" max="14080" width="12.42578125" customWidth="1"/>
    <col min="14081" max="14081" width="12.140625" customWidth="1"/>
    <col min="14082" max="14082" width="6.42578125" customWidth="1"/>
    <col min="14083" max="14083" width="2.5703125" customWidth="1"/>
    <col min="14084" max="14084" width="4" customWidth="1"/>
    <col min="14085" max="14085" width="1.28515625" customWidth="1"/>
    <col min="14086" max="14086" width="6.7109375" customWidth="1"/>
    <col min="14087" max="14087" width="22.42578125" customWidth="1"/>
    <col min="14088" max="14088" width="1.28515625" customWidth="1"/>
    <col min="14089" max="14089" width="6.7109375" customWidth="1"/>
    <col min="14090" max="14090" width="4.28515625" customWidth="1"/>
    <col min="14091" max="14091" width="15.5703125" customWidth="1"/>
    <col min="14092" max="14092" width="17" customWidth="1"/>
    <col min="14093" max="14093" width="17.28515625" customWidth="1"/>
    <col min="14094" max="14094" width="16.28515625" customWidth="1"/>
    <col min="14095" max="14095" width="14.42578125" customWidth="1"/>
    <col min="14096" max="14096" width="14" customWidth="1"/>
    <col min="14097" max="14097" width="14.28515625" customWidth="1"/>
    <col min="14335" max="14335" width="1.28515625" customWidth="1"/>
    <col min="14336" max="14336" width="12.42578125" customWidth="1"/>
    <col min="14337" max="14337" width="12.140625" customWidth="1"/>
    <col min="14338" max="14338" width="6.42578125" customWidth="1"/>
    <col min="14339" max="14339" width="2.5703125" customWidth="1"/>
    <col min="14340" max="14340" width="4" customWidth="1"/>
    <col min="14341" max="14341" width="1.28515625" customWidth="1"/>
    <col min="14342" max="14342" width="6.7109375" customWidth="1"/>
    <col min="14343" max="14343" width="22.42578125" customWidth="1"/>
    <col min="14344" max="14344" width="1.28515625" customWidth="1"/>
    <col min="14345" max="14345" width="6.7109375" customWidth="1"/>
    <col min="14346" max="14346" width="4.28515625" customWidth="1"/>
    <col min="14347" max="14347" width="15.5703125" customWidth="1"/>
    <col min="14348" max="14348" width="17" customWidth="1"/>
    <col min="14349" max="14349" width="17.28515625" customWidth="1"/>
    <col min="14350" max="14350" width="16.28515625" customWidth="1"/>
    <col min="14351" max="14351" width="14.42578125" customWidth="1"/>
    <col min="14352" max="14352" width="14" customWidth="1"/>
    <col min="14353" max="14353" width="14.28515625" customWidth="1"/>
    <col min="14591" max="14591" width="1.28515625" customWidth="1"/>
    <col min="14592" max="14592" width="12.42578125" customWidth="1"/>
    <col min="14593" max="14593" width="12.140625" customWidth="1"/>
    <col min="14594" max="14594" width="6.42578125" customWidth="1"/>
    <col min="14595" max="14595" width="2.5703125" customWidth="1"/>
    <col min="14596" max="14596" width="4" customWidth="1"/>
    <col min="14597" max="14597" width="1.28515625" customWidth="1"/>
    <col min="14598" max="14598" width="6.7109375" customWidth="1"/>
    <col min="14599" max="14599" width="22.42578125" customWidth="1"/>
    <col min="14600" max="14600" width="1.28515625" customWidth="1"/>
    <col min="14601" max="14601" width="6.7109375" customWidth="1"/>
    <col min="14602" max="14602" width="4.28515625" customWidth="1"/>
    <col min="14603" max="14603" width="15.5703125" customWidth="1"/>
    <col min="14604" max="14604" width="17" customWidth="1"/>
    <col min="14605" max="14605" width="17.28515625" customWidth="1"/>
    <col min="14606" max="14606" width="16.28515625" customWidth="1"/>
    <col min="14607" max="14607" width="14.42578125" customWidth="1"/>
    <col min="14608" max="14608" width="14" customWidth="1"/>
    <col min="14609" max="14609" width="14.28515625" customWidth="1"/>
    <col min="14847" max="14847" width="1.28515625" customWidth="1"/>
    <col min="14848" max="14848" width="12.42578125" customWidth="1"/>
    <col min="14849" max="14849" width="12.140625" customWidth="1"/>
    <col min="14850" max="14850" width="6.42578125" customWidth="1"/>
    <col min="14851" max="14851" width="2.5703125" customWidth="1"/>
    <col min="14852" max="14852" width="4" customWidth="1"/>
    <col min="14853" max="14853" width="1.28515625" customWidth="1"/>
    <col min="14854" max="14854" width="6.7109375" customWidth="1"/>
    <col min="14855" max="14855" width="22.42578125" customWidth="1"/>
    <col min="14856" max="14856" width="1.28515625" customWidth="1"/>
    <col min="14857" max="14857" width="6.7109375" customWidth="1"/>
    <col min="14858" max="14858" width="4.28515625" customWidth="1"/>
    <col min="14859" max="14859" width="15.5703125" customWidth="1"/>
    <col min="14860" max="14860" width="17" customWidth="1"/>
    <col min="14861" max="14861" width="17.28515625" customWidth="1"/>
    <col min="14862" max="14862" width="16.28515625" customWidth="1"/>
    <col min="14863" max="14863" width="14.42578125" customWidth="1"/>
    <col min="14864" max="14864" width="14" customWidth="1"/>
    <col min="14865" max="14865" width="14.28515625" customWidth="1"/>
    <col min="15103" max="15103" width="1.28515625" customWidth="1"/>
    <col min="15104" max="15104" width="12.42578125" customWidth="1"/>
    <col min="15105" max="15105" width="12.140625" customWidth="1"/>
    <col min="15106" max="15106" width="6.42578125" customWidth="1"/>
    <col min="15107" max="15107" width="2.5703125" customWidth="1"/>
    <col min="15108" max="15108" width="4" customWidth="1"/>
    <col min="15109" max="15109" width="1.28515625" customWidth="1"/>
    <col min="15110" max="15110" width="6.7109375" customWidth="1"/>
    <col min="15111" max="15111" width="22.42578125" customWidth="1"/>
    <col min="15112" max="15112" width="1.28515625" customWidth="1"/>
    <col min="15113" max="15113" width="6.7109375" customWidth="1"/>
    <col min="15114" max="15114" width="4.28515625" customWidth="1"/>
    <col min="15115" max="15115" width="15.5703125" customWidth="1"/>
    <col min="15116" max="15116" width="17" customWidth="1"/>
    <col min="15117" max="15117" width="17.28515625" customWidth="1"/>
    <col min="15118" max="15118" width="16.28515625" customWidth="1"/>
    <col min="15119" max="15119" width="14.42578125" customWidth="1"/>
    <col min="15120" max="15120" width="14" customWidth="1"/>
    <col min="15121" max="15121" width="14.28515625" customWidth="1"/>
    <col min="15359" max="15359" width="1.28515625" customWidth="1"/>
    <col min="15360" max="15360" width="12.42578125" customWidth="1"/>
    <col min="15361" max="15361" width="12.140625" customWidth="1"/>
    <col min="15362" max="15362" width="6.42578125" customWidth="1"/>
    <col min="15363" max="15363" width="2.5703125" customWidth="1"/>
    <col min="15364" max="15364" width="4" customWidth="1"/>
    <col min="15365" max="15365" width="1.28515625" customWidth="1"/>
    <col min="15366" max="15366" width="6.7109375" customWidth="1"/>
    <col min="15367" max="15367" width="22.42578125" customWidth="1"/>
    <col min="15368" max="15368" width="1.28515625" customWidth="1"/>
    <col min="15369" max="15369" width="6.7109375" customWidth="1"/>
    <col min="15370" max="15370" width="4.28515625" customWidth="1"/>
    <col min="15371" max="15371" width="15.5703125" customWidth="1"/>
    <col min="15372" max="15372" width="17" customWidth="1"/>
    <col min="15373" max="15373" width="17.28515625" customWidth="1"/>
    <col min="15374" max="15374" width="16.28515625" customWidth="1"/>
    <col min="15375" max="15375" width="14.42578125" customWidth="1"/>
    <col min="15376" max="15376" width="14" customWidth="1"/>
    <col min="15377" max="15377" width="14.28515625" customWidth="1"/>
    <col min="15615" max="15615" width="1.28515625" customWidth="1"/>
    <col min="15616" max="15616" width="12.42578125" customWidth="1"/>
    <col min="15617" max="15617" width="12.140625" customWidth="1"/>
    <col min="15618" max="15618" width="6.42578125" customWidth="1"/>
    <col min="15619" max="15619" width="2.5703125" customWidth="1"/>
    <col min="15620" max="15620" width="4" customWidth="1"/>
    <col min="15621" max="15621" width="1.28515625" customWidth="1"/>
    <col min="15622" max="15622" width="6.7109375" customWidth="1"/>
    <col min="15623" max="15623" width="22.42578125" customWidth="1"/>
    <col min="15624" max="15624" width="1.28515625" customWidth="1"/>
    <col min="15625" max="15625" width="6.7109375" customWidth="1"/>
    <col min="15626" max="15626" width="4.28515625" customWidth="1"/>
    <col min="15627" max="15627" width="15.5703125" customWidth="1"/>
    <col min="15628" max="15628" width="17" customWidth="1"/>
    <col min="15629" max="15629" width="17.28515625" customWidth="1"/>
    <col min="15630" max="15630" width="16.28515625" customWidth="1"/>
    <col min="15631" max="15631" width="14.42578125" customWidth="1"/>
    <col min="15632" max="15632" width="14" customWidth="1"/>
    <col min="15633" max="15633" width="14.28515625" customWidth="1"/>
    <col min="15871" max="15871" width="1.28515625" customWidth="1"/>
    <col min="15872" max="15872" width="12.42578125" customWidth="1"/>
    <col min="15873" max="15873" width="12.140625" customWidth="1"/>
    <col min="15874" max="15874" width="6.42578125" customWidth="1"/>
    <col min="15875" max="15875" width="2.5703125" customWidth="1"/>
    <col min="15876" max="15876" width="4" customWidth="1"/>
    <col min="15877" max="15877" width="1.28515625" customWidth="1"/>
    <col min="15878" max="15878" width="6.7109375" customWidth="1"/>
    <col min="15879" max="15879" width="22.42578125" customWidth="1"/>
    <col min="15880" max="15880" width="1.28515625" customWidth="1"/>
    <col min="15881" max="15881" width="6.7109375" customWidth="1"/>
    <col min="15882" max="15882" width="4.28515625" customWidth="1"/>
    <col min="15883" max="15883" width="15.5703125" customWidth="1"/>
    <col min="15884" max="15884" width="17" customWidth="1"/>
    <col min="15885" max="15885" width="17.28515625" customWidth="1"/>
    <col min="15886" max="15886" width="16.28515625" customWidth="1"/>
    <col min="15887" max="15887" width="14.42578125" customWidth="1"/>
    <col min="15888" max="15888" width="14" customWidth="1"/>
    <col min="15889" max="15889" width="14.28515625" customWidth="1"/>
    <col min="16127" max="16127" width="1.28515625" customWidth="1"/>
    <col min="16128" max="16128" width="12.42578125" customWidth="1"/>
    <col min="16129" max="16129" width="12.140625" customWidth="1"/>
    <col min="16130" max="16130" width="6.42578125" customWidth="1"/>
    <col min="16131" max="16131" width="2.5703125" customWidth="1"/>
    <col min="16132" max="16132" width="4" customWidth="1"/>
    <col min="16133" max="16133" width="1.28515625" customWidth="1"/>
    <col min="16134" max="16134" width="6.7109375" customWidth="1"/>
    <col min="16135" max="16135" width="22.42578125" customWidth="1"/>
    <col min="16136" max="16136" width="1.28515625" customWidth="1"/>
    <col min="16137" max="16137" width="6.7109375" customWidth="1"/>
    <col min="16138" max="16138" width="4.28515625" customWidth="1"/>
    <col min="16139" max="16139" width="15.5703125" customWidth="1"/>
    <col min="16140" max="16140" width="17" customWidth="1"/>
    <col min="16141" max="16141" width="17.28515625" customWidth="1"/>
    <col min="16142" max="16142" width="16.28515625" customWidth="1"/>
    <col min="16143" max="16143" width="14.42578125" customWidth="1"/>
    <col min="16144" max="16144" width="14" customWidth="1"/>
    <col min="16145" max="16145" width="14.28515625" customWidth="1"/>
  </cols>
  <sheetData>
    <row r="1" spans="2:17" ht="7.15" customHeight="1" x14ac:dyDescent="0.25"/>
    <row r="2" spans="2:17" x14ac:dyDescent="0.25">
      <c r="B2" s="225" t="s">
        <v>68</v>
      </c>
      <c r="C2" s="226"/>
      <c r="D2" s="226"/>
      <c r="E2" s="226"/>
      <c r="F2" s="226"/>
      <c r="G2" s="226"/>
      <c r="H2" s="226"/>
      <c r="M2" s="228"/>
      <c r="N2" s="228"/>
      <c r="O2" s="226"/>
    </row>
    <row r="3" spans="2:17" x14ac:dyDescent="0.25">
      <c r="B3" s="225" t="s">
        <v>69</v>
      </c>
      <c r="C3" s="226"/>
      <c r="D3" s="226"/>
      <c r="E3" s="226"/>
      <c r="L3" s="228"/>
      <c r="M3" s="226"/>
      <c r="N3" s="226"/>
      <c r="O3" s="226"/>
    </row>
    <row r="4" spans="2:17" ht="12.75" customHeight="1" x14ac:dyDescent="0.25">
      <c r="B4" s="225" t="s">
        <v>70</v>
      </c>
      <c r="C4" s="226"/>
      <c r="D4" s="226"/>
      <c r="H4" s="227"/>
      <c r="I4" s="227"/>
      <c r="J4" s="227"/>
      <c r="K4" s="227"/>
      <c r="L4" s="227"/>
      <c r="M4" s="227"/>
      <c r="N4" s="227"/>
    </row>
    <row r="5" spans="2:17" ht="12.75" customHeight="1" x14ac:dyDescent="0.25">
      <c r="B5" s="79"/>
      <c r="H5" s="227"/>
      <c r="I5" s="227"/>
      <c r="J5" s="227"/>
      <c r="K5" s="227"/>
      <c r="L5" s="227"/>
      <c r="M5" s="227"/>
      <c r="N5" s="227"/>
    </row>
    <row r="6" spans="2:17" x14ac:dyDescent="0.25">
      <c r="H6" s="227"/>
      <c r="I6" s="227"/>
      <c r="J6" s="227"/>
      <c r="K6" s="227"/>
      <c r="L6" s="227"/>
      <c r="M6" s="227"/>
      <c r="N6" s="227"/>
    </row>
    <row r="7" spans="2:17" ht="15.75" customHeight="1" x14ac:dyDescent="0.25">
      <c r="B7" s="172" t="s">
        <v>178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</row>
    <row r="8" spans="2:17" ht="15.75" customHeight="1" x14ac:dyDescent="0.25"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</row>
    <row r="9" spans="2:17" ht="15" customHeight="1" x14ac:dyDescent="0.25"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</row>
    <row r="10" spans="2:17" ht="15.75" x14ac:dyDescent="0.25">
      <c r="H10" s="80"/>
      <c r="I10" s="80"/>
      <c r="J10" s="80"/>
      <c r="K10" s="80"/>
      <c r="L10" s="80"/>
      <c r="M10" s="80"/>
      <c r="N10" s="80"/>
    </row>
    <row r="11" spans="2:17" ht="15.75" x14ac:dyDescent="0.25">
      <c r="H11" s="80"/>
      <c r="I11" s="227" t="s">
        <v>185</v>
      </c>
      <c r="J11" s="227"/>
      <c r="K11" s="227"/>
      <c r="L11" s="227"/>
      <c r="M11" s="227"/>
      <c r="N11" s="227"/>
    </row>
    <row r="12" spans="2:17" ht="15.75" x14ac:dyDescent="0.25">
      <c r="H12" s="80"/>
      <c r="I12" s="80"/>
      <c r="J12" s="80"/>
      <c r="K12" s="80"/>
      <c r="L12" s="80"/>
      <c r="M12" s="80"/>
      <c r="N12" s="80"/>
    </row>
    <row r="13" spans="2:17" x14ac:dyDescent="0.25">
      <c r="B13" s="85"/>
      <c r="C13" s="86"/>
      <c r="D13" s="86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7"/>
      <c r="P13" s="87"/>
      <c r="Q13" s="87"/>
    </row>
    <row r="14" spans="2:17" ht="15" customHeight="1" x14ac:dyDescent="0.25">
      <c r="B14" s="219" t="s">
        <v>88</v>
      </c>
      <c r="C14" s="219" t="s">
        <v>89</v>
      </c>
      <c r="D14" s="221" t="s">
        <v>90</v>
      </c>
      <c r="E14" s="222"/>
      <c r="F14" s="222"/>
      <c r="G14" s="222"/>
      <c r="H14" s="222"/>
      <c r="I14" s="222"/>
      <c r="J14" s="222"/>
      <c r="K14" s="222"/>
      <c r="L14" s="222"/>
      <c r="M14" s="91" t="s">
        <v>179</v>
      </c>
      <c r="N14" s="88" t="s">
        <v>91</v>
      </c>
      <c r="O14" s="89" t="s">
        <v>180</v>
      </c>
      <c r="P14" s="89" t="s">
        <v>92</v>
      </c>
      <c r="Q14" s="90" t="s">
        <v>181</v>
      </c>
    </row>
    <row r="15" spans="2:17" ht="12.75" customHeight="1" x14ac:dyDescent="0.25">
      <c r="B15" s="220"/>
      <c r="C15" s="220"/>
      <c r="D15" s="223"/>
      <c r="E15" s="224"/>
      <c r="F15" s="224"/>
      <c r="G15" s="224"/>
      <c r="H15" s="224"/>
      <c r="I15" s="224"/>
      <c r="J15" s="224"/>
      <c r="K15" s="224"/>
      <c r="L15" s="224"/>
      <c r="M15" s="91" t="s">
        <v>44</v>
      </c>
      <c r="N15" s="91" t="s">
        <v>44</v>
      </c>
      <c r="O15" s="92" t="s">
        <v>44</v>
      </c>
      <c r="P15" s="92" t="s">
        <v>44</v>
      </c>
      <c r="Q15" s="93" t="s">
        <v>44</v>
      </c>
    </row>
    <row r="16" spans="2:17" ht="18" customHeight="1" x14ac:dyDescent="0.25">
      <c r="B16" s="201" t="s">
        <v>93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94">
        <f t="shared" ref="M16:Q19" si="0">SUM(M17)</f>
        <v>809443</v>
      </c>
      <c r="N16" s="94">
        <f t="shared" si="0"/>
        <v>1883113</v>
      </c>
      <c r="O16" s="94">
        <f t="shared" si="0"/>
        <v>1252896</v>
      </c>
      <c r="P16" s="94">
        <f t="shared" si="0"/>
        <v>847896</v>
      </c>
      <c r="Q16" s="95">
        <f t="shared" si="0"/>
        <v>732896</v>
      </c>
    </row>
    <row r="17" spans="2:17" ht="15.75" customHeight="1" x14ac:dyDescent="0.25">
      <c r="B17" s="201" t="s">
        <v>94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94">
        <f t="shared" si="0"/>
        <v>809443</v>
      </c>
      <c r="N17" s="94">
        <f t="shared" si="0"/>
        <v>1883113</v>
      </c>
      <c r="O17" s="94">
        <f t="shared" si="0"/>
        <v>1252896</v>
      </c>
      <c r="P17" s="94">
        <f t="shared" si="0"/>
        <v>847896</v>
      </c>
      <c r="Q17" s="95">
        <f t="shared" si="0"/>
        <v>732896</v>
      </c>
    </row>
    <row r="18" spans="2:17" ht="16.5" customHeight="1" x14ac:dyDescent="0.25">
      <c r="B18" s="201" t="s">
        <v>95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94">
        <f t="shared" si="0"/>
        <v>809443</v>
      </c>
      <c r="N18" s="94">
        <f t="shared" si="0"/>
        <v>1883113</v>
      </c>
      <c r="O18" s="94">
        <f t="shared" si="0"/>
        <v>1252896</v>
      </c>
      <c r="P18" s="94">
        <f t="shared" si="0"/>
        <v>847896</v>
      </c>
      <c r="Q18" s="95">
        <f t="shared" si="0"/>
        <v>732896</v>
      </c>
    </row>
    <row r="19" spans="2:17" ht="18.75" customHeight="1" x14ac:dyDescent="0.25">
      <c r="B19" s="201" t="s">
        <v>96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94">
        <f t="shared" si="0"/>
        <v>809443</v>
      </c>
      <c r="N19" s="94">
        <f t="shared" si="0"/>
        <v>1883113</v>
      </c>
      <c r="O19" s="94">
        <f t="shared" si="0"/>
        <v>1252896</v>
      </c>
      <c r="P19" s="94">
        <f t="shared" si="0"/>
        <v>847896</v>
      </c>
      <c r="Q19" s="95">
        <f t="shared" si="0"/>
        <v>732896</v>
      </c>
    </row>
    <row r="20" spans="2:17" ht="18" customHeight="1" x14ac:dyDescent="0.25">
      <c r="B20" s="201" t="s">
        <v>97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94">
        <f>SUM(M21+M34+M49+M58+M67+M75+M78)</f>
        <v>809443</v>
      </c>
      <c r="N20" s="94">
        <f>SUM(N21+N34+N49+N58+N67+N75+N78)</f>
        <v>1883113</v>
      </c>
      <c r="O20" s="94">
        <f t="shared" ref="O20:Q20" si="1">SUM(O21+O34+O49+O58+O67+O75)</f>
        <v>1252896</v>
      </c>
      <c r="P20" s="94">
        <f t="shared" si="1"/>
        <v>847896</v>
      </c>
      <c r="Q20" s="94">
        <f t="shared" si="1"/>
        <v>732896</v>
      </c>
    </row>
    <row r="21" spans="2:17" ht="18" customHeight="1" x14ac:dyDescent="0.25">
      <c r="B21" s="201" t="s">
        <v>98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94">
        <f>SUM(M22+M26+M28+M30+M32)</f>
        <v>239907</v>
      </c>
      <c r="N21" s="94">
        <f>SUM(N22+N26+N28+N30+N32)</f>
        <v>265910</v>
      </c>
      <c r="O21" s="94">
        <f>SUM(O22+O26+O28+O30+O32)</f>
        <v>322085</v>
      </c>
      <c r="P21" s="94">
        <f>SUM(P22+P26+P28+P30+P32)</f>
        <v>322085</v>
      </c>
      <c r="Q21" s="94">
        <f>SUM(Q22+Q26+Q28+Q30+Q32)</f>
        <v>322085</v>
      </c>
    </row>
    <row r="22" spans="2:17" ht="18" customHeight="1" x14ac:dyDescent="0.25">
      <c r="B22" s="194" t="s">
        <v>99</v>
      </c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106">
        <f>SUM(M23+M24+M25)</f>
        <v>211445</v>
      </c>
      <c r="N22" s="106">
        <f>SUM(N23+N24+N25)</f>
        <v>234820</v>
      </c>
      <c r="O22" s="106">
        <f>SUM(O23+O24+O25)</f>
        <v>285840</v>
      </c>
      <c r="P22" s="106">
        <f>SUM(P23+P24+P25)</f>
        <v>285840</v>
      </c>
      <c r="Q22" s="106">
        <f>SUM(Q23+Q24+Q25)</f>
        <v>285840</v>
      </c>
    </row>
    <row r="23" spans="2:17" ht="14.25" customHeight="1" x14ac:dyDescent="0.25">
      <c r="B23" s="96">
        <v>31</v>
      </c>
      <c r="C23" s="97"/>
      <c r="D23" s="196" t="s">
        <v>22</v>
      </c>
      <c r="E23" s="197"/>
      <c r="F23" s="197"/>
      <c r="G23" s="197"/>
      <c r="H23" s="197"/>
      <c r="I23" s="197"/>
      <c r="J23" s="197"/>
      <c r="K23" s="197"/>
      <c r="L23" s="198"/>
      <c r="M23" s="98">
        <v>169595</v>
      </c>
      <c r="N23" s="98">
        <v>181680</v>
      </c>
      <c r="O23" s="98">
        <v>224185</v>
      </c>
      <c r="P23" s="98">
        <v>224185</v>
      </c>
      <c r="Q23" s="98">
        <v>224185</v>
      </c>
    </row>
    <row r="24" spans="2:17" x14ac:dyDescent="0.25">
      <c r="B24" s="124">
        <v>32</v>
      </c>
      <c r="C24" s="124"/>
      <c r="D24" s="215" t="s">
        <v>32</v>
      </c>
      <c r="E24" s="216"/>
      <c r="F24" s="216"/>
      <c r="G24" s="216"/>
      <c r="H24" s="216"/>
      <c r="I24" s="216"/>
      <c r="J24" s="216"/>
      <c r="K24" s="216"/>
      <c r="L24" s="217"/>
      <c r="M24" s="100">
        <v>41819</v>
      </c>
      <c r="N24" s="100">
        <v>52990</v>
      </c>
      <c r="O24" s="100">
        <v>61505</v>
      </c>
      <c r="P24" s="100">
        <v>61505</v>
      </c>
      <c r="Q24" s="100">
        <v>61505</v>
      </c>
    </row>
    <row r="25" spans="2:17" x14ac:dyDescent="0.25">
      <c r="B25" s="124">
        <v>34</v>
      </c>
      <c r="C25" s="124"/>
      <c r="D25" s="215" t="s">
        <v>62</v>
      </c>
      <c r="E25" s="216"/>
      <c r="F25" s="216"/>
      <c r="G25" s="216"/>
      <c r="H25" s="216"/>
      <c r="I25" s="216"/>
      <c r="J25" s="216"/>
      <c r="K25" s="216"/>
      <c r="L25" s="217"/>
      <c r="M25" s="104">
        <v>31</v>
      </c>
      <c r="N25" s="104">
        <v>150</v>
      </c>
      <c r="O25" s="104">
        <v>150</v>
      </c>
      <c r="P25" s="104">
        <v>150</v>
      </c>
      <c r="Q25" s="104">
        <v>150</v>
      </c>
    </row>
    <row r="26" spans="2:17" ht="18" customHeight="1" x14ac:dyDescent="0.25">
      <c r="B26" s="194" t="s">
        <v>144</v>
      </c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06">
        <f t="shared" ref="M26:Q26" si="2">SUM(M27)</f>
        <v>8170</v>
      </c>
      <c r="N26" s="106">
        <f t="shared" si="2"/>
        <v>10400</v>
      </c>
      <c r="O26" s="106">
        <f t="shared" si="2"/>
        <v>11400</v>
      </c>
      <c r="P26" s="106">
        <f t="shared" si="2"/>
        <v>11400</v>
      </c>
      <c r="Q26" s="106">
        <f t="shared" si="2"/>
        <v>11400</v>
      </c>
    </row>
    <row r="27" spans="2:17" ht="14.25" customHeight="1" x14ac:dyDescent="0.25">
      <c r="B27" s="96">
        <v>32</v>
      </c>
      <c r="C27" s="126"/>
      <c r="D27" s="196" t="s">
        <v>32</v>
      </c>
      <c r="E27" s="197"/>
      <c r="F27" s="197"/>
      <c r="G27" s="197"/>
      <c r="H27" s="197"/>
      <c r="I27" s="197"/>
      <c r="J27" s="197"/>
      <c r="K27" s="197"/>
      <c r="L27" s="198"/>
      <c r="M27" s="98">
        <v>8170</v>
      </c>
      <c r="N27" s="98">
        <v>10400</v>
      </c>
      <c r="O27" s="98">
        <v>11400</v>
      </c>
      <c r="P27" s="98">
        <v>11400</v>
      </c>
      <c r="Q27" s="98">
        <v>11400</v>
      </c>
    </row>
    <row r="28" spans="2:17" ht="18" customHeight="1" x14ac:dyDescent="0.25">
      <c r="B28" s="206" t="s">
        <v>147</v>
      </c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106">
        <f t="shared" ref="M28:Q28" si="3">SUM(M29)</f>
        <v>8735</v>
      </c>
      <c r="N28" s="106">
        <f t="shared" si="3"/>
        <v>8760</v>
      </c>
      <c r="O28" s="106">
        <f t="shared" si="3"/>
        <v>11670</v>
      </c>
      <c r="P28" s="106">
        <f t="shared" si="3"/>
        <v>11670</v>
      </c>
      <c r="Q28" s="106">
        <f t="shared" si="3"/>
        <v>11670</v>
      </c>
    </row>
    <row r="29" spans="2:17" x14ac:dyDescent="0.25">
      <c r="B29" s="115">
        <v>31</v>
      </c>
      <c r="C29" s="98"/>
      <c r="D29" s="212" t="s">
        <v>22</v>
      </c>
      <c r="E29" s="213"/>
      <c r="F29" s="213"/>
      <c r="G29" s="213"/>
      <c r="H29" s="213"/>
      <c r="I29" s="213"/>
      <c r="J29" s="213"/>
      <c r="K29" s="213"/>
      <c r="L29" s="214"/>
      <c r="M29" s="98">
        <v>8735</v>
      </c>
      <c r="N29" s="98">
        <v>8760</v>
      </c>
      <c r="O29" s="98">
        <v>11670</v>
      </c>
      <c r="P29" s="98">
        <v>11670</v>
      </c>
      <c r="Q29" s="98">
        <v>11670</v>
      </c>
    </row>
    <row r="30" spans="2:17" ht="18" customHeight="1" x14ac:dyDescent="0.25">
      <c r="B30" s="206" t="s">
        <v>148</v>
      </c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106">
        <f t="shared" ref="M30:Q30" si="4">SUM(M31)</f>
        <v>11557</v>
      </c>
      <c r="N30" s="106">
        <f t="shared" si="4"/>
        <v>11930</v>
      </c>
      <c r="O30" s="106">
        <f t="shared" si="4"/>
        <v>13175</v>
      </c>
      <c r="P30" s="106">
        <f t="shared" si="4"/>
        <v>13175</v>
      </c>
      <c r="Q30" s="106">
        <f t="shared" si="4"/>
        <v>13175</v>
      </c>
    </row>
    <row r="31" spans="2:17" x14ac:dyDescent="0.25">
      <c r="B31" s="115">
        <v>31</v>
      </c>
      <c r="C31" s="98"/>
      <c r="D31" s="212" t="s">
        <v>22</v>
      </c>
      <c r="E31" s="213"/>
      <c r="F31" s="213"/>
      <c r="G31" s="213"/>
      <c r="H31" s="213"/>
      <c r="I31" s="213"/>
      <c r="J31" s="213"/>
      <c r="K31" s="213"/>
      <c r="L31" s="214"/>
      <c r="M31" s="98">
        <v>11557</v>
      </c>
      <c r="N31" s="98">
        <v>11930</v>
      </c>
      <c r="O31" s="98">
        <v>13175</v>
      </c>
      <c r="P31" s="98">
        <v>13175</v>
      </c>
      <c r="Q31" s="98">
        <v>13175</v>
      </c>
    </row>
    <row r="32" spans="2:17" x14ac:dyDescent="0.25">
      <c r="B32" s="206" t="s">
        <v>149</v>
      </c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106">
        <f t="shared" ref="M32:Q32" si="5">SUM(M33)</f>
        <v>0</v>
      </c>
      <c r="N32" s="106">
        <f t="shared" si="5"/>
        <v>0</v>
      </c>
      <c r="O32" s="106">
        <f t="shared" si="5"/>
        <v>0</v>
      </c>
      <c r="P32" s="106">
        <f t="shared" si="5"/>
        <v>0</v>
      </c>
      <c r="Q32" s="106">
        <f t="shared" si="5"/>
        <v>0</v>
      </c>
    </row>
    <row r="33" spans="2:17" x14ac:dyDescent="0.25">
      <c r="B33" s="133">
        <v>32</v>
      </c>
      <c r="C33" s="108"/>
      <c r="D33" s="208" t="s">
        <v>22</v>
      </c>
      <c r="E33" s="209"/>
      <c r="F33" s="209"/>
      <c r="G33" s="209"/>
      <c r="H33" s="209"/>
      <c r="I33" s="209"/>
      <c r="J33" s="209"/>
      <c r="K33" s="209"/>
      <c r="L33" s="209"/>
      <c r="M33" s="65">
        <v>0</v>
      </c>
      <c r="N33" s="65">
        <v>0</v>
      </c>
      <c r="O33" s="99">
        <v>0</v>
      </c>
      <c r="P33" s="99">
        <v>0</v>
      </c>
      <c r="Q33" s="108">
        <v>0</v>
      </c>
    </row>
    <row r="34" spans="2:17" ht="18" customHeight="1" x14ac:dyDescent="0.25">
      <c r="B34" s="201" t="s">
        <v>150</v>
      </c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109">
        <f>SUM(M35+M37+M39+M41+M43+M45+M47)</f>
        <v>49092</v>
      </c>
      <c r="N34" s="109">
        <f>SUM(N35+N37+N39+N41+N43+N45+N47)</f>
        <v>185148</v>
      </c>
      <c r="O34" s="109">
        <f>SUM(O35+O37+O39+O41+O43+O45+O47)</f>
        <v>197391</v>
      </c>
      <c r="P34" s="109">
        <f>SUM(P35+P37+P39+P41+P43+P45+P47)</f>
        <v>197391</v>
      </c>
      <c r="Q34" s="109">
        <f>SUM(Q35+Q37+Q39+Q41+Q43+Q45+Q47)</f>
        <v>197391</v>
      </c>
    </row>
    <row r="35" spans="2:17" ht="18" customHeight="1" x14ac:dyDescent="0.25">
      <c r="B35" s="194" t="s">
        <v>151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106">
        <f t="shared" ref="M35:Q35" si="6">SUM(M36)</f>
        <v>17726</v>
      </c>
      <c r="N35" s="106">
        <f t="shared" si="6"/>
        <v>106780</v>
      </c>
      <c r="O35" s="106">
        <f t="shared" si="6"/>
        <v>100900</v>
      </c>
      <c r="P35" s="106">
        <f t="shared" si="6"/>
        <v>100900</v>
      </c>
      <c r="Q35" s="106">
        <f t="shared" si="6"/>
        <v>100900</v>
      </c>
    </row>
    <row r="36" spans="2:17" x14ac:dyDescent="0.25">
      <c r="B36" s="96">
        <v>32</v>
      </c>
      <c r="C36" s="126"/>
      <c r="D36" s="196" t="s">
        <v>32</v>
      </c>
      <c r="E36" s="197"/>
      <c r="F36" s="197"/>
      <c r="G36" s="197"/>
      <c r="H36" s="197"/>
      <c r="I36" s="197"/>
      <c r="J36" s="197"/>
      <c r="K36" s="197"/>
      <c r="L36" s="198"/>
      <c r="M36" s="98">
        <v>17726</v>
      </c>
      <c r="N36" s="98">
        <v>106780</v>
      </c>
      <c r="O36" s="98">
        <v>100900</v>
      </c>
      <c r="P36" s="98">
        <v>100900</v>
      </c>
      <c r="Q36" s="98">
        <v>100900</v>
      </c>
    </row>
    <row r="37" spans="2:17" ht="12.75" customHeight="1" x14ac:dyDescent="0.25">
      <c r="B37" s="194" t="s">
        <v>144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06">
        <f t="shared" ref="M37:Q37" si="7">SUM(M38)</f>
        <v>0</v>
      </c>
      <c r="N37" s="106">
        <f t="shared" si="7"/>
        <v>21270</v>
      </c>
      <c r="O37" s="106">
        <f t="shared" si="7"/>
        <v>17280</v>
      </c>
      <c r="P37" s="106">
        <f t="shared" si="7"/>
        <v>17280</v>
      </c>
      <c r="Q37" s="106">
        <f t="shared" si="7"/>
        <v>17280</v>
      </c>
    </row>
    <row r="38" spans="2:17" ht="12.75" customHeight="1" x14ac:dyDescent="0.25">
      <c r="B38" s="96">
        <v>32</v>
      </c>
      <c r="C38" s="130"/>
      <c r="D38" s="203" t="s">
        <v>32</v>
      </c>
      <c r="E38" s="204"/>
      <c r="F38" s="204"/>
      <c r="G38" s="204"/>
      <c r="H38" s="204"/>
      <c r="I38" s="204"/>
      <c r="J38" s="204"/>
      <c r="K38" s="204"/>
      <c r="L38" s="205"/>
      <c r="M38" s="98">
        <v>0</v>
      </c>
      <c r="N38" s="98">
        <v>21270</v>
      </c>
      <c r="O38" s="98">
        <v>17280</v>
      </c>
      <c r="P38" s="98">
        <v>17280</v>
      </c>
      <c r="Q38" s="98">
        <v>17280</v>
      </c>
    </row>
    <row r="39" spans="2:17" x14ac:dyDescent="0.25">
      <c r="B39" s="194" t="s">
        <v>153</v>
      </c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06">
        <f t="shared" ref="M39:Q39" si="8">SUM(M40)</f>
        <v>12785</v>
      </c>
      <c r="N39" s="106">
        <f t="shared" si="8"/>
        <v>23060</v>
      </c>
      <c r="O39" s="106">
        <f t="shared" si="8"/>
        <v>23170</v>
      </c>
      <c r="P39" s="106">
        <f t="shared" si="8"/>
        <v>23170</v>
      </c>
      <c r="Q39" s="106">
        <f t="shared" si="8"/>
        <v>23170</v>
      </c>
    </row>
    <row r="40" spans="2:17" x14ac:dyDescent="0.25">
      <c r="B40" s="96">
        <v>32</v>
      </c>
      <c r="C40" s="130"/>
      <c r="D40" s="203" t="s">
        <v>32</v>
      </c>
      <c r="E40" s="204"/>
      <c r="F40" s="204"/>
      <c r="G40" s="204"/>
      <c r="H40" s="204"/>
      <c r="I40" s="204"/>
      <c r="J40" s="204"/>
      <c r="K40" s="204"/>
      <c r="L40" s="205"/>
      <c r="M40" s="111">
        <v>12785</v>
      </c>
      <c r="N40" s="111">
        <v>23060</v>
      </c>
      <c r="O40" s="111">
        <v>23170</v>
      </c>
      <c r="P40" s="111">
        <v>23170</v>
      </c>
      <c r="Q40" s="111">
        <v>23170</v>
      </c>
    </row>
    <row r="41" spans="2:17" ht="15.75" customHeight="1" x14ac:dyDescent="0.25">
      <c r="B41" s="194" t="s">
        <v>154</v>
      </c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06">
        <f t="shared" ref="M41:Q41" si="9">SUM(M42)</f>
        <v>7299</v>
      </c>
      <c r="N41" s="106">
        <f t="shared" si="9"/>
        <v>20430</v>
      </c>
      <c r="O41" s="106">
        <f t="shared" si="9"/>
        <v>41373</v>
      </c>
      <c r="P41" s="106">
        <f t="shared" si="9"/>
        <v>41373</v>
      </c>
      <c r="Q41" s="106">
        <f t="shared" si="9"/>
        <v>41373</v>
      </c>
    </row>
    <row r="42" spans="2:17" x14ac:dyDescent="0.25">
      <c r="B42" s="96">
        <v>32</v>
      </c>
      <c r="C42" s="126"/>
      <c r="D42" s="196" t="s">
        <v>32</v>
      </c>
      <c r="E42" s="197"/>
      <c r="F42" s="197"/>
      <c r="G42" s="197"/>
      <c r="H42" s="197"/>
      <c r="I42" s="197"/>
      <c r="J42" s="197"/>
      <c r="K42" s="197"/>
      <c r="L42" s="198"/>
      <c r="M42" s="98">
        <v>7299</v>
      </c>
      <c r="N42" s="98">
        <v>20430</v>
      </c>
      <c r="O42" s="98">
        <v>41373</v>
      </c>
      <c r="P42" s="98">
        <v>41373</v>
      </c>
      <c r="Q42" s="98">
        <v>41373</v>
      </c>
    </row>
    <row r="43" spans="2:17" ht="18" customHeight="1" x14ac:dyDescent="0.25">
      <c r="B43" s="194" t="s">
        <v>157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06">
        <f t="shared" ref="M43:Q43" si="10">SUM(M44)</f>
        <v>7300</v>
      </c>
      <c r="N43" s="106">
        <f t="shared" si="10"/>
        <v>9608</v>
      </c>
      <c r="O43" s="106">
        <f t="shared" si="10"/>
        <v>8668</v>
      </c>
      <c r="P43" s="106">
        <f t="shared" si="10"/>
        <v>8668</v>
      </c>
      <c r="Q43" s="106">
        <f t="shared" si="10"/>
        <v>8668</v>
      </c>
    </row>
    <row r="44" spans="2:17" x14ac:dyDescent="0.25">
      <c r="B44" s="96">
        <v>32</v>
      </c>
      <c r="C44" s="112"/>
      <c r="D44" s="196" t="s">
        <v>32</v>
      </c>
      <c r="E44" s="197"/>
      <c r="F44" s="197"/>
      <c r="G44" s="197"/>
      <c r="H44" s="197"/>
      <c r="I44" s="197"/>
      <c r="J44" s="197"/>
      <c r="K44" s="197"/>
      <c r="L44" s="198"/>
      <c r="M44" s="98">
        <v>7300</v>
      </c>
      <c r="N44" s="98">
        <v>9608</v>
      </c>
      <c r="O44" s="98">
        <v>8668</v>
      </c>
      <c r="P44" s="98">
        <v>8668</v>
      </c>
      <c r="Q44" s="98">
        <v>8668</v>
      </c>
    </row>
    <row r="45" spans="2:17" ht="18" customHeight="1" x14ac:dyDescent="0.25">
      <c r="B45" s="194" t="s">
        <v>148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06">
        <f t="shared" ref="M45:Q45" si="11">SUM(M46)</f>
        <v>3982</v>
      </c>
      <c r="N45" s="106">
        <f t="shared" si="11"/>
        <v>4000</v>
      </c>
      <c r="O45" s="106">
        <f t="shared" si="11"/>
        <v>6000</v>
      </c>
      <c r="P45" s="106">
        <f t="shared" si="11"/>
        <v>6000</v>
      </c>
      <c r="Q45" s="106">
        <f t="shared" si="11"/>
        <v>6000</v>
      </c>
    </row>
    <row r="46" spans="2:17" x14ac:dyDescent="0.25">
      <c r="B46" s="96">
        <v>32</v>
      </c>
      <c r="C46" s="112"/>
      <c r="D46" s="196" t="s">
        <v>32</v>
      </c>
      <c r="E46" s="197"/>
      <c r="F46" s="197"/>
      <c r="G46" s="197"/>
      <c r="H46" s="197"/>
      <c r="I46" s="197"/>
      <c r="J46" s="197"/>
      <c r="K46" s="197"/>
      <c r="L46" s="198"/>
      <c r="M46" s="98">
        <v>3982</v>
      </c>
      <c r="N46" s="98">
        <v>4000</v>
      </c>
      <c r="O46" s="98">
        <v>6000</v>
      </c>
      <c r="P46" s="98">
        <v>6000</v>
      </c>
      <c r="Q46" s="98">
        <v>6000</v>
      </c>
    </row>
    <row r="47" spans="2:17" ht="12.75" customHeight="1" x14ac:dyDescent="0.25">
      <c r="B47" s="194" t="s">
        <v>158</v>
      </c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06">
        <f t="shared" ref="M47:Q47" si="12">SUM(M48)</f>
        <v>0</v>
      </c>
      <c r="N47" s="106">
        <f t="shared" si="12"/>
        <v>0</v>
      </c>
      <c r="O47" s="106">
        <f t="shared" si="12"/>
        <v>0</v>
      </c>
      <c r="P47" s="106">
        <f t="shared" si="12"/>
        <v>0</v>
      </c>
      <c r="Q47" s="106">
        <f t="shared" si="12"/>
        <v>0</v>
      </c>
    </row>
    <row r="48" spans="2:17" x14ac:dyDescent="0.25">
      <c r="B48" s="96">
        <v>32</v>
      </c>
      <c r="C48" s="112"/>
      <c r="D48" s="196" t="s">
        <v>32</v>
      </c>
      <c r="E48" s="197"/>
      <c r="F48" s="197"/>
      <c r="G48" s="197"/>
      <c r="H48" s="197"/>
      <c r="I48" s="197"/>
      <c r="J48" s="197"/>
      <c r="K48" s="197"/>
      <c r="L48" s="198"/>
      <c r="M48" s="105">
        <v>0</v>
      </c>
      <c r="N48" s="105">
        <v>0</v>
      </c>
      <c r="O48" s="105">
        <v>0</v>
      </c>
      <c r="P48" s="105">
        <v>0</v>
      </c>
      <c r="Q48" s="105">
        <v>0</v>
      </c>
    </row>
    <row r="49" spans="2:17" ht="18" customHeight="1" x14ac:dyDescent="0.25">
      <c r="B49" s="201" t="s">
        <v>159</v>
      </c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109">
        <f>SUM(M50+M52+M54+M56)</f>
        <v>102190</v>
      </c>
      <c r="N49" s="109">
        <f>SUM(N50+N52+N54+N56)</f>
        <v>30160</v>
      </c>
      <c r="O49" s="109">
        <f>SUM(O50+O52+O54+O56)</f>
        <v>23020</v>
      </c>
      <c r="P49" s="113">
        <f>SUM(P50+P52+P54+P56)</f>
        <v>23020</v>
      </c>
      <c r="Q49" s="109">
        <f>SUM(Q50+Q52+Q54+Q56)</f>
        <v>23020</v>
      </c>
    </row>
    <row r="50" spans="2:17" ht="18" customHeight="1" x14ac:dyDescent="0.25">
      <c r="B50" s="194" t="s">
        <v>160</v>
      </c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06">
        <f t="shared" ref="M50:Q50" si="13">SUM(M51)</f>
        <v>24669</v>
      </c>
      <c r="N50" s="106">
        <f t="shared" si="13"/>
        <v>8770</v>
      </c>
      <c r="O50" s="106">
        <f t="shared" si="13"/>
        <v>8660</v>
      </c>
      <c r="P50" s="114">
        <f t="shared" si="13"/>
        <v>8660</v>
      </c>
      <c r="Q50" s="106">
        <f t="shared" si="13"/>
        <v>8660</v>
      </c>
    </row>
    <row r="51" spans="2:17" x14ac:dyDescent="0.25">
      <c r="B51" s="96">
        <v>42</v>
      </c>
      <c r="C51" s="112"/>
      <c r="D51" s="196" t="s">
        <v>161</v>
      </c>
      <c r="E51" s="197"/>
      <c r="F51" s="197"/>
      <c r="G51" s="197"/>
      <c r="H51" s="197"/>
      <c r="I51" s="197"/>
      <c r="J51" s="197"/>
      <c r="K51" s="197"/>
      <c r="L51" s="198"/>
      <c r="M51" s="111">
        <v>24669</v>
      </c>
      <c r="N51" s="111">
        <v>8770</v>
      </c>
      <c r="O51" s="111">
        <v>8660</v>
      </c>
      <c r="P51" s="111">
        <v>8660</v>
      </c>
      <c r="Q51" s="98">
        <v>8660</v>
      </c>
    </row>
    <row r="52" spans="2:17" ht="18" customHeight="1" x14ac:dyDescent="0.25">
      <c r="B52" s="199" t="s">
        <v>151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127">
        <f t="shared" ref="M52:Q52" si="14">SUM(M53)</f>
        <v>77173</v>
      </c>
      <c r="N52" s="127">
        <f t="shared" si="14"/>
        <v>19360</v>
      </c>
      <c r="O52" s="127">
        <f t="shared" si="14"/>
        <v>12660</v>
      </c>
      <c r="P52" s="131">
        <f t="shared" si="14"/>
        <v>12660</v>
      </c>
      <c r="Q52" s="127">
        <f t="shared" si="14"/>
        <v>12660</v>
      </c>
    </row>
    <row r="53" spans="2:17" x14ac:dyDescent="0.25">
      <c r="B53" s="96">
        <v>42</v>
      </c>
      <c r="C53" s="112"/>
      <c r="D53" s="196" t="s">
        <v>161</v>
      </c>
      <c r="E53" s="197"/>
      <c r="F53" s="197"/>
      <c r="G53" s="197"/>
      <c r="H53" s="197"/>
      <c r="I53" s="197"/>
      <c r="J53" s="197"/>
      <c r="K53" s="197"/>
      <c r="L53" s="198"/>
      <c r="M53" s="115">
        <v>77173</v>
      </c>
      <c r="N53" s="115">
        <v>19360</v>
      </c>
      <c r="O53" s="115">
        <v>12660</v>
      </c>
      <c r="P53" s="116">
        <v>12660</v>
      </c>
      <c r="Q53" s="115">
        <v>12660</v>
      </c>
    </row>
    <row r="54" spans="2:17" ht="18" customHeight="1" x14ac:dyDescent="0.25">
      <c r="B54" s="194" t="s">
        <v>170</v>
      </c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06">
        <f t="shared" ref="M54:Q54" si="15">SUM(M55)</f>
        <v>0</v>
      </c>
      <c r="N54" s="106">
        <f t="shared" si="15"/>
        <v>0</v>
      </c>
      <c r="O54" s="106">
        <f t="shared" si="15"/>
        <v>0</v>
      </c>
      <c r="P54" s="114">
        <f t="shared" si="15"/>
        <v>0</v>
      </c>
      <c r="Q54" s="106">
        <f t="shared" si="15"/>
        <v>0</v>
      </c>
    </row>
    <row r="55" spans="2:17" x14ac:dyDescent="0.25">
      <c r="B55" s="96">
        <v>42</v>
      </c>
      <c r="C55" s="112"/>
      <c r="D55" s="196" t="s">
        <v>161</v>
      </c>
      <c r="E55" s="197"/>
      <c r="F55" s="197"/>
      <c r="G55" s="197"/>
      <c r="H55" s="197"/>
      <c r="I55" s="197"/>
      <c r="J55" s="197"/>
      <c r="K55" s="197"/>
      <c r="L55" s="198"/>
      <c r="M55" s="98">
        <v>0</v>
      </c>
      <c r="N55" s="98">
        <v>0</v>
      </c>
      <c r="O55" s="98">
        <v>0</v>
      </c>
      <c r="P55" s="111">
        <v>0</v>
      </c>
      <c r="Q55" s="98">
        <v>0</v>
      </c>
    </row>
    <row r="56" spans="2:17" ht="12.75" customHeight="1" x14ac:dyDescent="0.25">
      <c r="B56" s="194" t="s">
        <v>171</v>
      </c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06">
        <f t="shared" ref="M56:Q56" si="16">SUM(M57)</f>
        <v>348</v>
      </c>
      <c r="N56" s="106">
        <f t="shared" si="16"/>
        <v>2030</v>
      </c>
      <c r="O56" s="106">
        <f t="shared" si="16"/>
        <v>1700</v>
      </c>
      <c r="P56" s="114">
        <f t="shared" si="16"/>
        <v>1700</v>
      </c>
      <c r="Q56" s="106">
        <f t="shared" si="16"/>
        <v>1700</v>
      </c>
    </row>
    <row r="57" spans="2:17" ht="12.75" customHeight="1" x14ac:dyDescent="0.25">
      <c r="B57" s="96">
        <v>42</v>
      </c>
      <c r="C57" s="112"/>
      <c r="D57" s="196" t="s">
        <v>161</v>
      </c>
      <c r="E57" s="197"/>
      <c r="F57" s="197"/>
      <c r="G57" s="197"/>
      <c r="H57" s="197"/>
      <c r="I57" s="197"/>
      <c r="J57" s="197"/>
      <c r="K57" s="197"/>
      <c r="L57" s="198"/>
      <c r="M57" s="111">
        <v>348</v>
      </c>
      <c r="N57" s="111">
        <v>2030</v>
      </c>
      <c r="O57" s="111">
        <v>1700</v>
      </c>
      <c r="P57" s="111">
        <v>1700</v>
      </c>
      <c r="Q57" s="98">
        <v>1700</v>
      </c>
    </row>
    <row r="58" spans="2:17" x14ac:dyDescent="0.25">
      <c r="B58" s="201" t="s">
        <v>172</v>
      </c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109">
        <f>SUM(M59+M61+M63+M65)</f>
        <v>358317</v>
      </c>
      <c r="N58" s="109">
        <f>SUM(N59+N61+N63+N65)</f>
        <v>763250</v>
      </c>
      <c r="O58" s="109">
        <f>SUM(O59+O61+O63+O65)</f>
        <v>554500</v>
      </c>
      <c r="P58" s="109">
        <f>SUM(P59+P61+P63+P65)</f>
        <v>54500</v>
      </c>
      <c r="Q58" s="109">
        <f>SUM(Q59+Q61+Q63+Q65)</f>
        <v>54500</v>
      </c>
    </row>
    <row r="59" spans="2:17" x14ac:dyDescent="0.25">
      <c r="B59" s="194" t="s">
        <v>173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06">
        <f t="shared" ref="M59:Q59" si="17">SUM(M60)</f>
        <v>0</v>
      </c>
      <c r="N59" s="106">
        <f t="shared" si="17"/>
        <v>20000</v>
      </c>
      <c r="O59" s="106">
        <f t="shared" si="17"/>
        <v>0</v>
      </c>
      <c r="P59" s="114">
        <f t="shared" si="17"/>
        <v>0</v>
      </c>
      <c r="Q59" s="106">
        <f t="shared" si="17"/>
        <v>0</v>
      </c>
    </row>
    <row r="60" spans="2:17" x14ac:dyDescent="0.25">
      <c r="B60" s="96">
        <v>45</v>
      </c>
      <c r="C60" s="112"/>
      <c r="D60" s="196" t="s">
        <v>63</v>
      </c>
      <c r="E60" s="197"/>
      <c r="F60" s="197"/>
      <c r="G60" s="197"/>
      <c r="H60" s="197"/>
      <c r="I60" s="197"/>
      <c r="J60" s="197"/>
      <c r="K60" s="197"/>
      <c r="L60" s="198"/>
      <c r="M60" s="98">
        <v>0</v>
      </c>
      <c r="N60" s="98">
        <v>20000</v>
      </c>
      <c r="O60" s="98">
        <v>0</v>
      </c>
      <c r="P60" s="111">
        <v>0</v>
      </c>
      <c r="Q60" s="98">
        <v>0</v>
      </c>
    </row>
    <row r="61" spans="2:17" x14ac:dyDescent="0.25">
      <c r="B61" s="199" t="s">
        <v>175</v>
      </c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127">
        <f t="shared" ref="M61:Q61" si="18">SUM(M62)</f>
        <v>53089</v>
      </c>
      <c r="N61" s="127">
        <f t="shared" si="18"/>
        <v>53090</v>
      </c>
      <c r="O61" s="132">
        <f t="shared" si="18"/>
        <v>54500</v>
      </c>
      <c r="P61" s="132">
        <f t="shared" si="18"/>
        <v>54500</v>
      </c>
      <c r="Q61" s="127">
        <f t="shared" si="18"/>
        <v>54500</v>
      </c>
    </row>
    <row r="62" spans="2:17" x14ac:dyDescent="0.25">
      <c r="B62" s="96">
        <v>45</v>
      </c>
      <c r="C62" s="112"/>
      <c r="D62" s="196" t="s">
        <v>63</v>
      </c>
      <c r="E62" s="197"/>
      <c r="F62" s="197"/>
      <c r="G62" s="197"/>
      <c r="H62" s="197"/>
      <c r="I62" s="197"/>
      <c r="J62" s="197"/>
      <c r="K62" s="197"/>
      <c r="L62" s="197"/>
      <c r="M62" s="115">
        <v>53089</v>
      </c>
      <c r="N62" s="115">
        <v>53090</v>
      </c>
      <c r="O62" s="117">
        <v>54500</v>
      </c>
      <c r="P62" s="116">
        <v>54500</v>
      </c>
      <c r="Q62" s="115">
        <v>54500</v>
      </c>
    </row>
    <row r="63" spans="2:17" ht="12.75" customHeight="1" x14ac:dyDescent="0.25">
      <c r="B63" s="194" t="s">
        <v>147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14">
        <f t="shared" ref="M63:Q63" si="19">SUM(M64)</f>
        <v>26545</v>
      </c>
      <c r="N63" s="114">
        <f t="shared" si="19"/>
        <v>0</v>
      </c>
      <c r="O63" s="114">
        <f t="shared" si="19"/>
        <v>500000</v>
      </c>
      <c r="P63" s="114">
        <f t="shared" si="19"/>
        <v>0</v>
      </c>
      <c r="Q63" s="106">
        <f t="shared" si="19"/>
        <v>0</v>
      </c>
    </row>
    <row r="64" spans="2:17" ht="12.75" customHeight="1" x14ac:dyDescent="0.25">
      <c r="B64" s="96">
        <v>45</v>
      </c>
      <c r="C64" s="112"/>
      <c r="D64" s="196" t="s">
        <v>63</v>
      </c>
      <c r="E64" s="197"/>
      <c r="F64" s="197"/>
      <c r="G64" s="197"/>
      <c r="H64" s="197"/>
      <c r="I64" s="197"/>
      <c r="J64" s="197"/>
      <c r="K64" s="197"/>
      <c r="L64" s="198"/>
      <c r="M64" s="111">
        <v>26545</v>
      </c>
      <c r="N64" s="111">
        <v>0</v>
      </c>
      <c r="O64" s="111">
        <v>500000</v>
      </c>
      <c r="P64" s="111">
        <v>0</v>
      </c>
      <c r="Q64" s="98">
        <v>0</v>
      </c>
    </row>
    <row r="65" spans="2:17" x14ac:dyDescent="0.25">
      <c r="B65" s="194" t="s">
        <v>176</v>
      </c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14">
        <f t="shared" ref="M65:Q65" si="20">SUM(M66)</f>
        <v>278683</v>
      </c>
      <c r="N65" s="114">
        <f t="shared" si="20"/>
        <v>690160</v>
      </c>
      <c r="O65" s="114">
        <f t="shared" si="20"/>
        <v>0</v>
      </c>
      <c r="P65" s="114">
        <f t="shared" si="20"/>
        <v>0</v>
      </c>
      <c r="Q65" s="106">
        <f t="shared" si="20"/>
        <v>0</v>
      </c>
    </row>
    <row r="66" spans="2:17" x14ac:dyDescent="0.25">
      <c r="B66" s="96">
        <v>45</v>
      </c>
      <c r="C66" s="112"/>
      <c r="D66" s="196" t="s">
        <v>63</v>
      </c>
      <c r="E66" s="197"/>
      <c r="F66" s="197"/>
      <c r="G66" s="197"/>
      <c r="H66" s="197"/>
      <c r="I66" s="197"/>
      <c r="J66" s="197"/>
      <c r="K66" s="197"/>
      <c r="L66" s="198"/>
      <c r="M66" s="111">
        <v>278683</v>
      </c>
      <c r="N66" s="111">
        <v>690160</v>
      </c>
      <c r="O66" s="111">
        <v>0</v>
      </c>
      <c r="P66" s="111">
        <v>0</v>
      </c>
      <c r="Q66" s="98">
        <v>0</v>
      </c>
    </row>
    <row r="67" spans="2:17" ht="12.75" customHeight="1" x14ac:dyDescent="0.25">
      <c r="B67" s="201" t="s">
        <v>177</v>
      </c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109">
        <f>SUM(M68+M70+M73)</f>
        <v>59937</v>
      </c>
      <c r="N67" s="109">
        <f t="shared" ref="N67:Q67" si="21">SUM(N68+N70+N73)</f>
        <v>410830</v>
      </c>
      <c r="O67" s="109">
        <f t="shared" si="21"/>
        <v>146600</v>
      </c>
      <c r="P67" s="109">
        <f t="shared" si="21"/>
        <v>241600</v>
      </c>
      <c r="Q67" s="109">
        <f t="shared" si="21"/>
        <v>126600</v>
      </c>
    </row>
    <row r="68" spans="2:17" ht="12.75" customHeight="1" x14ac:dyDescent="0.25">
      <c r="B68" s="199" t="s">
        <v>175</v>
      </c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127">
        <f t="shared" ref="M68:Q68" si="22">SUM(M69)</f>
        <v>50302</v>
      </c>
      <c r="N68" s="127">
        <f t="shared" si="22"/>
        <v>0</v>
      </c>
      <c r="O68" s="132">
        <f t="shared" si="22"/>
        <v>0</v>
      </c>
      <c r="P68" s="132">
        <f t="shared" si="22"/>
        <v>0</v>
      </c>
      <c r="Q68" s="127">
        <f t="shared" si="22"/>
        <v>0</v>
      </c>
    </row>
    <row r="69" spans="2:17" ht="12.75" customHeight="1" x14ac:dyDescent="0.25">
      <c r="B69" s="96">
        <v>45</v>
      </c>
      <c r="C69" s="112"/>
      <c r="D69" s="196" t="s">
        <v>63</v>
      </c>
      <c r="E69" s="197"/>
      <c r="F69" s="197"/>
      <c r="G69" s="197"/>
      <c r="H69" s="197"/>
      <c r="I69" s="197"/>
      <c r="J69" s="197"/>
      <c r="K69" s="197"/>
      <c r="L69" s="197"/>
      <c r="M69" s="115">
        <v>50302</v>
      </c>
      <c r="N69" s="115">
        <v>0</v>
      </c>
      <c r="O69" s="117">
        <v>0</v>
      </c>
      <c r="P69" s="116">
        <v>0</v>
      </c>
      <c r="Q69" s="115">
        <v>0</v>
      </c>
    </row>
    <row r="70" spans="2:17" ht="12.75" customHeight="1" x14ac:dyDescent="0.25">
      <c r="B70" s="194" t="s">
        <v>176</v>
      </c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27">
        <f>SUM(M71:M72)</f>
        <v>9635</v>
      </c>
      <c r="N70" s="127">
        <f t="shared" ref="N70:Q70" si="23">SUM(N71:N72)</f>
        <v>410830</v>
      </c>
      <c r="O70" s="127">
        <f t="shared" si="23"/>
        <v>126600</v>
      </c>
      <c r="P70" s="127">
        <f t="shared" si="23"/>
        <v>126600</v>
      </c>
      <c r="Q70" s="127">
        <f t="shared" si="23"/>
        <v>126600</v>
      </c>
    </row>
    <row r="71" spans="2:17" ht="12.75" customHeight="1" x14ac:dyDescent="0.25">
      <c r="B71" s="96">
        <v>42</v>
      </c>
      <c r="C71" s="112"/>
      <c r="D71" s="196" t="s">
        <v>161</v>
      </c>
      <c r="E71" s="197"/>
      <c r="F71" s="197"/>
      <c r="G71" s="197"/>
      <c r="H71" s="197"/>
      <c r="I71" s="197"/>
      <c r="J71" s="197"/>
      <c r="K71" s="197"/>
      <c r="L71" s="198"/>
      <c r="M71" s="115">
        <v>0</v>
      </c>
      <c r="N71" s="115">
        <v>14280</v>
      </c>
      <c r="O71" s="115">
        <v>31600</v>
      </c>
      <c r="P71" s="116">
        <v>31600</v>
      </c>
      <c r="Q71" s="115">
        <v>31600</v>
      </c>
    </row>
    <row r="72" spans="2:17" ht="12.75" customHeight="1" x14ac:dyDescent="0.25">
      <c r="B72" s="96">
        <v>45</v>
      </c>
      <c r="C72" s="112"/>
      <c r="D72" s="196" t="s">
        <v>63</v>
      </c>
      <c r="E72" s="197"/>
      <c r="F72" s="197"/>
      <c r="G72" s="197"/>
      <c r="H72" s="197"/>
      <c r="I72" s="197"/>
      <c r="J72" s="197"/>
      <c r="K72" s="197"/>
      <c r="L72" s="198"/>
      <c r="M72" s="111">
        <v>9635</v>
      </c>
      <c r="N72" s="111">
        <v>396550</v>
      </c>
      <c r="O72" s="111">
        <v>95000</v>
      </c>
      <c r="P72" s="111">
        <v>95000</v>
      </c>
      <c r="Q72" s="98">
        <v>95000</v>
      </c>
    </row>
    <row r="73" spans="2:17" ht="12.75" customHeight="1" x14ac:dyDescent="0.25">
      <c r="B73" s="194" t="s">
        <v>147</v>
      </c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14">
        <f t="shared" ref="M73:Q73" si="24">SUM(M74)</f>
        <v>0</v>
      </c>
      <c r="N73" s="114">
        <f t="shared" si="24"/>
        <v>0</v>
      </c>
      <c r="O73" s="114">
        <f t="shared" si="24"/>
        <v>20000</v>
      </c>
      <c r="P73" s="114">
        <f t="shared" si="24"/>
        <v>115000</v>
      </c>
      <c r="Q73" s="106">
        <f t="shared" si="24"/>
        <v>0</v>
      </c>
    </row>
    <row r="74" spans="2:17" ht="12.75" customHeight="1" x14ac:dyDescent="0.25">
      <c r="B74" s="96">
        <v>45</v>
      </c>
      <c r="C74" s="112"/>
      <c r="D74" s="196" t="s">
        <v>63</v>
      </c>
      <c r="E74" s="197"/>
      <c r="F74" s="197"/>
      <c r="G74" s="197"/>
      <c r="H74" s="197"/>
      <c r="I74" s="197"/>
      <c r="J74" s="197"/>
      <c r="K74" s="197"/>
      <c r="L74" s="198"/>
      <c r="M74" s="111">
        <v>0</v>
      </c>
      <c r="N74" s="111">
        <v>0</v>
      </c>
      <c r="O74" s="111">
        <v>20000</v>
      </c>
      <c r="P74" s="111">
        <v>115000</v>
      </c>
      <c r="Q74" s="98">
        <v>0</v>
      </c>
    </row>
    <row r="75" spans="2:17" ht="15" customHeight="1" x14ac:dyDescent="0.25">
      <c r="B75" s="201" t="s">
        <v>200</v>
      </c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109">
        <f>SUM(M76)</f>
        <v>0</v>
      </c>
      <c r="N75" s="109">
        <f>SUM(N76)</f>
        <v>25250</v>
      </c>
      <c r="O75" s="109">
        <f t="shared" ref="O75:Q75" si="25">SUM(O76)</f>
        <v>9300</v>
      </c>
      <c r="P75" s="109">
        <f t="shared" si="25"/>
        <v>9300</v>
      </c>
      <c r="Q75" s="109">
        <f t="shared" si="25"/>
        <v>9300</v>
      </c>
    </row>
    <row r="76" spans="2:17" ht="15" customHeight="1" x14ac:dyDescent="0.25">
      <c r="B76" s="194" t="s">
        <v>153</v>
      </c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06">
        <f>SUM(M77+M81)</f>
        <v>0</v>
      </c>
      <c r="N76" s="106">
        <f>SUM(N77)</f>
        <v>25250</v>
      </c>
      <c r="O76" s="106">
        <f t="shared" ref="O76:Q76" si="26">SUM(O77+O81)</f>
        <v>9300</v>
      </c>
      <c r="P76" s="106">
        <f t="shared" si="26"/>
        <v>9300</v>
      </c>
      <c r="Q76" s="106">
        <f t="shared" si="26"/>
        <v>9300</v>
      </c>
    </row>
    <row r="77" spans="2:17" x14ac:dyDescent="0.25">
      <c r="B77" s="96">
        <v>32</v>
      </c>
      <c r="C77" s="112"/>
      <c r="D77" s="196" t="s">
        <v>32</v>
      </c>
      <c r="E77" s="197"/>
      <c r="F77" s="197"/>
      <c r="G77" s="197"/>
      <c r="H77" s="197"/>
      <c r="I77" s="197"/>
      <c r="J77" s="197"/>
      <c r="K77" s="197"/>
      <c r="L77" s="198"/>
      <c r="M77" s="111">
        <v>0</v>
      </c>
      <c r="N77" s="111">
        <v>25250</v>
      </c>
      <c r="O77" s="111">
        <v>9300</v>
      </c>
      <c r="P77" s="111">
        <v>9300</v>
      </c>
      <c r="Q77" s="98">
        <v>9300</v>
      </c>
    </row>
    <row r="78" spans="2:17" x14ac:dyDescent="0.25">
      <c r="B78" s="201" t="s">
        <v>184</v>
      </c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109">
        <f>SUM(M79+M83)</f>
        <v>0</v>
      </c>
      <c r="N78" s="109">
        <f>SUM(N79+N81)</f>
        <v>202565</v>
      </c>
      <c r="O78" s="109">
        <f t="shared" ref="O78:Q78" si="27">SUM(O79+O83)</f>
        <v>0</v>
      </c>
      <c r="P78" s="109">
        <f t="shared" si="27"/>
        <v>0</v>
      </c>
      <c r="Q78" s="109">
        <f t="shared" si="27"/>
        <v>0</v>
      </c>
    </row>
    <row r="79" spans="2:17" x14ac:dyDescent="0.25">
      <c r="B79" s="199" t="s">
        <v>151</v>
      </c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127">
        <f t="shared" ref="M79:Q79" si="28">SUM(M80)</f>
        <v>0</v>
      </c>
      <c r="N79" s="127">
        <f>SUM(N80)</f>
        <v>140455</v>
      </c>
      <c r="O79" s="127">
        <f t="shared" si="28"/>
        <v>0</v>
      </c>
      <c r="P79" s="131">
        <f t="shared" si="28"/>
        <v>0</v>
      </c>
      <c r="Q79" s="127">
        <f t="shared" si="28"/>
        <v>0</v>
      </c>
    </row>
    <row r="80" spans="2:17" x14ac:dyDescent="0.25">
      <c r="B80" s="96">
        <v>32</v>
      </c>
      <c r="C80" s="112"/>
      <c r="D80" s="196" t="s">
        <v>32</v>
      </c>
      <c r="E80" s="197"/>
      <c r="F80" s="197"/>
      <c r="G80" s="197"/>
      <c r="H80" s="197"/>
      <c r="I80" s="197"/>
      <c r="J80" s="197"/>
      <c r="K80" s="197"/>
      <c r="L80" s="198"/>
      <c r="M80" s="98">
        <f t="shared" ref="M80:Q82" si="29">SUM(M81:M83)</f>
        <v>0</v>
      </c>
      <c r="N80" s="98">
        <v>140455</v>
      </c>
      <c r="O80" s="98">
        <f t="shared" si="29"/>
        <v>0</v>
      </c>
      <c r="P80" s="98">
        <f t="shared" si="29"/>
        <v>0</v>
      </c>
      <c r="Q80" s="98">
        <f t="shared" si="29"/>
        <v>0</v>
      </c>
    </row>
    <row r="81" spans="2:17" x14ac:dyDescent="0.25">
      <c r="B81" s="199" t="s">
        <v>175</v>
      </c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127">
        <f t="shared" ref="M81:Q81" si="30">SUM(M82)</f>
        <v>0</v>
      </c>
      <c r="N81" s="127">
        <f>SUM(N82)</f>
        <v>62110</v>
      </c>
      <c r="O81" s="132">
        <f t="shared" si="30"/>
        <v>0</v>
      </c>
      <c r="P81" s="132">
        <f t="shared" si="30"/>
        <v>0</v>
      </c>
      <c r="Q81" s="127">
        <f t="shared" si="30"/>
        <v>0</v>
      </c>
    </row>
    <row r="82" spans="2:17" x14ac:dyDescent="0.25">
      <c r="B82" s="96">
        <v>32</v>
      </c>
      <c r="C82" s="112"/>
      <c r="D82" s="196" t="s">
        <v>32</v>
      </c>
      <c r="E82" s="197"/>
      <c r="F82" s="197"/>
      <c r="G82" s="197"/>
      <c r="H82" s="197"/>
      <c r="I82" s="197"/>
      <c r="J82" s="197"/>
      <c r="K82" s="197"/>
      <c r="L82" s="198"/>
      <c r="M82" s="98">
        <f t="shared" si="29"/>
        <v>0</v>
      </c>
      <c r="N82" s="98">
        <v>62110</v>
      </c>
      <c r="O82" s="98">
        <f t="shared" si="29"/>
        <v>0</v>
      </c>
      <c r="P82" s="98">
        <f t="shared" si="29"/>
        <v>0</v>
      </c>
      <c r="Q82" s="98">
        <f t="shared" si="29"/>
        <v>0</v>
      </c>
    </row>
  </sheetData>
  <mergeCells count="78">
    <mergeCell ref="B78:L78"/>
    <mergeCell ref="B79:L79"/>
    <mergeCell ref="D80:L80"/>
    <mergeCell ref="B81:L81"/>
    <mergeCell ref="D82:L82"/>
    <mergeCell ref="B14:B15"/>
    <mergeCell ref="C14:C15"/>
    <mergeCell ref="D14:L15"/>
    <mergeCell ref="B16:L16"/>
    <mergeCell ref="B2:H2"/>
    <mergeCell ref="B7:Q9"/>
    <mergeCell ref="I11:N11"/>
    <mergeCell ref="M2:O2"/>
    <mergeCell ref="B3:E3"/>
    <mergeCell ref="L3:O3"/>
    <mergeCell ref="B4:D4"/>
    <mergeCell ref="H4:N6"/>
    <mergeCell ref="D25:L25"/>
    <mergeCell ref="B26:L26"/>
    <mergeCell ref="D23:L23"/>
    <mergeCell ref="D24:L24"/>
    <mergeCell ref="B17:L17"/>
    <mergeCell ref="B18:L18"/>
    <mergeCell ref="B19:L19"/>
    <mergeCell ref="B20:L20"/>
    <mergeCell ref="B21:L21"/>
    <mergeCell ref="B22:L22"/>
    <mergeCell ref="B30:L30"/>
    <mergeCell ref="D31:L31"/>
    <mergeCell ref="B28:L28"/>
    <mergeCell ref="D29:L29"/>
    <mergeCell ref="D27:L27"/>
    <mergeCell ref="B39:L39"/>
    <mergeCell ref="D40:L40"/>
    <mergeCell ref="B37:L37"/>
    <mergeCell ref="D38:L38"/>
    <mergeCell ref="B32:L32"/>
    <mergeCell ref="D33:L33"/>
    <mergeCell ref="B34:L34"/>
    <mergeCell ref="B35:L35"/>
    <mergeCell ref="D36:L36"/>
    <mergeCell ref="B45:L45"/>
    <mergeCell ref="D46:L46"/>
    <mergeCell ref="B43:L43"/>
    <mergeCell ref="D44:L44"/>
    <mergeCell ref="B41:L41"/>
    <mergeCell ref="D42:L42"/>
    <mergeCell ref="B50:L50"/>
    <mergeCell ref="D51:L51"/>
    <mergeCell ref="B47:L47"/>
    <mergeCell ref="D48:L48"/>
    <mergeCell ref="B49:L49"/>
    <mergeCell ref="B76:L76"/>
    <mergeCell ref="D77:L77"/>
    <mergeCell ref="D64:L64"/>
    <mergeCell ref="B65:L65"/>
    <mergeCell ref="D66:L66"/>
    <mergeCell ref="B67:L67"/>
    <mergeCell ref="B68:L68"/>
    <mergeCell ref="D69:L69"/>
    <mergeCell ref="D71:L71"/>
    <mergeCell ref="B73:L73"/>
    <mergeCell ref="D74:L74"/>
    <mergeCell ref="B70:L70"/>
    <mergeCell ref="D72:L72"/>
    <mergeCell ref="B75:L75"/>
    <mergeCell ref="D62:L62"/>
    <mergeCell ref="B63:L63"/>
    <mergeCell ref="B56:L56"/>
    <mergeCell ref="D57:L57"/>
    <mergeCell ref="B58:L58"/>
    <mergeCell ref="B59:L59"/>
    <mergeCell ref="B54:L54"/>
    <mergeCell ref="D55:L55"/>
    <mergeCell ref="B52:L52"/>
    <mergeCell ref="D60:L60"/>
    <mergeCell ref="B61:L61"/>
    <mergeCell ref="D53:L5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4F02B-1933-4732-8734-95071E939780}">
  <dimension ref="A1:Q237"/>
  <sheetViews>
    <sheetView topLeftCell="A197" workbookViewId="0">
      <selection activeCell="U23" sqref="U23"/>
    </sheetView>
  </sheetViews>
  <sheetFormatPr defaultRowHeight="15" x14ac:dyDescent="0.25"/>
  <cols>
    <col min="1" max="1" width="1.28515625" customWidth="1"/>
    <col min="2" max="2" width="12.42578125" customWidth="1"/>
    <col min="3" max="3" width="12.140625" customWidth="1"/>
    <col min="4" max="4" width="6.42578125" customWidth="1"/>
    <col min="5" max="5" width="2.5703125" customWidth="1"/>
    <col min="6" max="6" width="4" customWidth="1"/>
    <col min="7" max="7" width="1.28515625" customWidth="1"/>
    <col min="8" max="8" width="6.7109375" customWidth="1"/>
    <col min="9" max="9" width="22.42578125" customWidth="1"/>
    <col min="10" max="10" width="1.28515625" customWidth="1"/>
    <col min="11" max="11" width="6.7109375" customWidth="1"/>
    <col min="12" max="12" width="4.28515625" customWidth="1"/>
    <col min="13" max="13" width="22.42578125" customWidth="1"/>
    <col min="14" max="14" width="22.140625" customWidth="1"/>
    <col min="15" max="15" width="17.28515625" customWidth="1"/>
    <col min="16" max="16" width="18.28515625" customWidth="1"/>
    <col min="17" max="17" width="17.7109375" customWidth="1"/>
    <col min="255" max="255" width="1.28515625" customWidth="1"/>
    <col min="256" max="256" width="12.42578125" customWidth="1"/>
    <col min="257" max="257" width="12.140625" customWidth="1"/>
    <col min="258" max="258" width="6.42578125" customWidth="1"/>
    <col min="259" max="259" width="2.5703125" customWidth="1"/>
    <col min="260" max="260" width="4" customWidth="1"/>
    <col min="261" max="261" width="1.28515625" customWidth="1"/>
    <col min="262" max="262" width="6.7109375" customWidth="1"/>
    <col min="263" max="263" width="22.42578125" customWidth="1"/>
    <col min="264" max="264" width="1.28515625" customWidth="1"/>
    <col min="265" max="265" width="6.7109375" customWidth="1"/>
    <col min="266" max="266" width="4.28515625" customWidth="1"/>
    <col min="267" max="267" width="15.5703125" customWidth="1"/>
    <col min="268" max="268" width="17" customWidth="1"/>
    <col min="269" max="269" width="17.28515625" customWidth="1"/>
    <col min="270" max="270" width="16.28515625" customWidth="1"/>
    <col min="271" max="271" width="14.42578125" customWidth="1"/>
    <col min="272" max="272" width="14" customWidth="1"/>
    <col min="273" max="273" width="14.28515625" customWidth="1"/>
    <col min="511" max="511" width="1.28515625" customWidth="1"/>
    <col min="512" max="512" width="12.42578125" customWidth="1"/>
    <col min="513" max="513" width="12.140625" customWidth="1"/>
    <col min="514" max="514" width="6.42578125" customWidth="1"/>
    <col min="515" max="515" width="2.5703125" customWidth="1"/>
    <col min="516" max="516" width="4" customWidth="1"/>
    <col min="517" max="517" width="1.28515625" customWidth="1"/>
    <col min="518" max="518" width="6.7109375" customWidth="1"/>
    <col min="519" max="519" width="22.42578125" customWidth="1"/>
    <col min="520" max="520" width="1.28515625" customWidth="1"/>
    <col min="521" max="521" width="6.7109375" customWidth="1"/>
    <col min="522" max="522" width="4.28515625" customWidth="1"/>
    <col min="523" max="523" width="15.5703125" customWidth="1"/>
    <col min="524" max="524" width="17" customWidth="1"/>
    <col min="525" max="525" width="17.28515625" customWidth="1"/>
    <col min="526" max="526" width="16.28515625" customWidth="1"/>
    <col min="527" max="527" width="14.42578125" customWidth="1"/>
    <col min="528" max="528" width="14" customWidth="1"/>
    <col min="529" max="529" width="14.28515625" customWidth="1"/>
    <col min="767" max="767" width="1.28515625" customWidth="1"/>
    <col min="768" max="768" width="12.42578125" customWidth="1"/>
    <col min="769" max="769" width="12.140625" customWidth="1"/>
    <col min="770" max="770" width="6.42578125" customWidth="1"/>
    <col min="771" max="771" width="2.5703125" customWidth="1"/>
    <col min="772" max="772" width="4" customWidth="1"/>
    <col min="773" max="773" width="1.28515625" customWidth="1"/>
    <col min="774" max="774" width="6.7109375" customWidth="1"/>
    <col min="775" max="775" width="22.42578125" customWidth="1"/>
    <col min="776" max="776" width="1.28515625" customWidth="1"/>
    <col min="777" max="777" width="6.7109375" customWidth="1"/>
    <col min="778" max="778" width="4.28515625" customWidth="1"/>
    <col min="779" max="779" width="15.5703125" customWidth="1"/>
    <col min="780" max="780" width="17" customWidth="1"/>
    <col min="781" max="781" width="17.28515625" customWidth="1"/>
    <col min="782" max="782" width="16.28515625" customWidth="1"/>
    <col min="783" max="783" width="14.42578125" customWidth="1"/>
    <col min="784" max="784" width="14" customWidth="1"/>
    <col min="785" max="785" width="14.28515625" customWidth="1"/>
    <col min="1023" max="1023" width="1.28515625" customWidth="1"/>
    <col min="1024" max="1024" width="12.42578125" customWidth="1"/>
    <col min="1025" max="1025" width="12.140625" customWidth="1"/>
    <col min="1026" max="1026" width="6.42578125" customWidth="1"/>
    <col min="1027" max="1027" width="2.5703125" customWidth="1"/>
    <col min="1028" max="1028" width="4" customWidth="1"/>
    <col min="1029" max="1029" width="1.28515625" customWidth="1"/>
    <col min="1030" max="1030" width="6.7109375" customWidth="1"/>
    <col min="1031" max="1031" width="22.42578125" customWidth="1"/>
    <col min="1032" max="1032" width="1.28515625" customWidth="1"/>
    <col min="1033" max="1033" width="6.7109375" customWidth="1"/>
    <col min="1034" max="1034" width="4.28515625" customWidth="1"/>
    <col min="1035" max="1035" width="15.5703125" customWidth="1"/>
    <col min="1036" max="1036" width="17" customWidth="1"/>
    <col min="1037" max="1037" width="17.28515625" customWidth="1"/>
    <col min="1038" max="1038" width="16.28515625" customWidth="1"/>
    <col min="1039" max="1039" width="14.42578125" customWidth="1"/>
    <col min="1040" max="1040" width="14" customWidth="1"/>
    <col min="1041" max="1041" width="14.28515625" customWidth="1"/>
    <col min="1279" max="1279" width="1.28515625" customWidth="1"/>
    <col min="1280" max="1280" width="12.42578125" customWidth="1"/>
    <col min="1281" max="1281" width="12.140625" customWidth="1"/>
    <col min="1282" max="1282" width="6.42578125" customWidth="1"/>
    <col min="1283" max="1283" width="2.5703125" customWidth="1"/>
    <col min="1284" max="1284" width="4" customWidth="1"/>
    <col min="1285" max="1285" width="1.28515625" customWidth="1"/>
    <col min="1286" max="1286" width="6.7109375" customWidth="1"/>
    <col min="1287" max="1287" width="22.42578125" customWidth="1"/>
    <col min="1288" max="1288" width="1.28515625" customWidth="1"/>
    <col min="1289" max="1289" width="6.7109375" customWidth="1"/>
    <col min="1290" max="1290" width="4.28515625" customWidth="1"/>
    <col min="1291" max="1291" width="15.5703125" customWidth="1"/>
    <col min="1292" max="1292" width="17" customWidth="1"/>
    <col min="1293" max="1293" width="17.28515625" customWidth="1"/>
    <col min="1294" max="1294" width="16.28515625" customWidth="1"/>
    <col min="1295" max="1295" width="14.42578125" customWidth="1"/>
    <col min="1296" max="1296" width="14" customWidth="1"/>
    <col min="1297" max="1297" width="14.28515625" customWidth="1"/>
    <col min="1535" max="1535" width="1.28515625" customWidth="1"/>
    <col min="1536" max="1536" width="12.42578125" customWidth="1"/>
    <col min="1537" max="1537" width="12.140625" customWidth="1"/>
    <col min="1538" max="1538" width="6.42578125" customWidth="1"/>
    <col min="1539" max="1539" width="2.5703125" customWidth="1"/>
    <col min="1540" max="1540" width="4" customWidth="1"/>
    <col min="1541" max="1541" width="1.28515625" customWidth="1"/>
    <col min="1542" max="1542" width="6.7109375" customWidth="1"/>
    <col min="1543" max="1543" width="22.42578125" customWidth="1"/>
    <col min="1544" max="1544" width="1.28515625" customWidth="1"/>
    <col min="1545" max="1545" width="6.7109375" customWidth="1"/>
    <col min="1546" max="1546" width="4.28515625" customWidth="1"/>
    <col min="1547" max="1547" width="15.5703125" customWidth="1"/>
    <col min="1548" max="1548" width="17" customWidth="1"/>
    <col min="1549" max="1549" width="17.28515625" customWidth="1"/>
    <col min="1550" max="1550" width="16.28515625" customWidth="1"/>
    <col min="1551" max="1551" width="14.42578125" customWidth="1"/>
    <col min="1552" max="1552" width="14" customWidth="1"/>
    <col min="1553" max="1553" width="14.28515625" customWidth="1"/>
    <col min="1791" max="1791" width="1.28515625" customWidth="1"/>
    <col min="1792" max="1792" width="12.42578125" customWidth="1"/>
    <col min="1793" max="1793" width="12.140625" customWidth="1"/>
    <col min="1794" max="1794" width="6.42578125" customWidth="1"/>
    <col min="1795" max="1795" width="2.5703125" customWidth="1"/>
    <col min="1796" max="1796" width="4" customWidth="1"/>
    <col min="1797" max="1797" width="1.28515625" customWidth="1"/>
    <col min="1798" max="1798" width="6.7109375" customWidth="1"/>
    <col min="1799" max="1799" width="22.42578125" customWidth="1"/>
    <col min="1800" max="1800" width="1.28515625" customWidth="1"/>
    <col min="1801" max="1801" width="6.7109375" customWidth="1"/>
    <col min="1802" max="1802" width="4.28515625" customWidth="1"/>
    <col min="1803" max="1803" width="15.5703125" customWidth="1"/>
    <col min="1804" max="1804" width="17" customWidth="1"/>
    <col min="1805" max="1805" width="17.28515625" customWidth="1"/>
    <col min="1806" max="1806" width="16.28515625" customWidth="1"/>
    <col min="1807" max="1807" width="14.42578125" customWidth="1"/>
    <col min="1808" max="1808" width="14" customWidth="1"/>
    <col min="1809" max="1809" width="14.28515625" customWidth="1"/>
    <col min="2047" max="2047" width="1.28515625" customWidth="1"/>
    <col min="2048" max="2048" width="12.42578125" customWidth="1"/>
    <col min="2049" max="2049" width="12.140625" customWidth="1"/>
    <col min="2050" max="2050" width="6.42578125" customWidth="1"/>
    <col min="2051" max="2051" width="2.5703125" customWidth="1"/>
    <col min="2052" max="2052" width="4" customWidth="1"/>
    <col min="2053" max="2053" width="1.28515625" customWidth="1"/>
    <col min="2054" max="2054" width="6.7109375" customWidth="1"/>
    <col min="2055" max="2055" width="22.42578125" customWidth="1"/>
    <col min="2056" max="2056" width="1.28515625" customWidth="1"/>
    <col min="2057" max="2057" width="6.7109375" customWidth="1"/>
    <col min="2058" max="2058" width="4.28515625" customWidth="1"/>
    <col min="2059" max="2059" width="15.5703125" customWidth="1"/>
    <col min="2060" max="2060" width="17" customWidth="1"/>
    <col min="2061" max="2061" width="17.28515625" customWidth="1"/>
    <col min="2062" max="2062" width="16.28515625" customWidth="1"/>
    <col min="2063" max="2063" width="14.42578125" customWidth="1"/>
    <col min="2064" max="2064" width="14" customWidth="1"/>
    <col min="2065" max="2065" width="14.28515625" customWidth="1"/>
    <col min="2303" max="2303" width="1.28515625" customWidth="1"/>
    <col min="2304" max="2304" width="12.42578125" customWidth="1"/>
    <col min="2305" max="2305" width="12.140625" customWidth="1"/>
    <col min="2306" max="2306" width="6.42578125" customWidth="1"/>
    <col min="2307" max="2307" width="2.5703125" customWidth="1"/>
    <col min="2308" max="2308" width="4" customWidth="1"/>
    <col min="2309" max="2309" width="1.28515625" customWidth="1"/>
    <col min="2310" max="2310" width="6.7109375" customWidth="1"/>
    <col min="2311" max="2311" width="22.42578125" customWidth="1"/>
    <col min="2312" max="2312" width="1.28515625" customWidth="1"/>
    <col min="2313" max="2313" width="6.7109375" customWidth="1"/>
    <col min="2314" max="2314" width="4.28515625" customWidth="1"/>
    <col min="2315" max="2315" width="15.5703125" customWidth="1"/>
    <col min="2316" max="2316" width="17" customWidth="1"/>
    <col min="2317" max="2317" width="17.28515625" customWidth="1"/>
    <col min="2318" max="2318" width="16.28515625" customWidth="1"/>
    <col min="2319" max="2319" width="14.42578125" customWidth="1"/>
    <col min="2320" max="2320" width="14" customWidth="1"/>
    <col min="2321" max="2321" width="14.28515625" customWidth="1"/>
    <col min="2559" max="2559" width="1.28515625" customWidth="1"/>
    <col min="2560" max="2560" width="12.42578125" customWidth="1"/>
    <col min="2561" max="2561" width="12.140625" customWidth="1"/>
    <col min="2562" max="2562" width="6.42578125" customWidth="1"/>
    <col min="2563" max="2563" width="2.5703125" customWidth="1"/>
    <col min="2564" max="2564" width="4" customWidth="1"/>
    <col min="2565" max="2565" width="1.28515625" customWidth="1"/>
    <col min="2566" max="2566" width="6.7109375" customWidth="1"/>
    <col min="2567" max="2567" width="22.42578125" customWidth="1"/>
    <col min="2568" max="2568" width="1.28515625" customWidth="1"/>
    <col min="2569" max="2569" width="6.7109375" customWidth="1"/>
    <col min="2570" max="2570" width="4.28515625" customWidth="1"/>
    <col min="2571" max="2571" width="15.5703125" customWidth="1"/>
    <col min="2572" max="2572" width="17" customWidth="1"/>
    <col min="2573" max="2573" width="17.28515625" customWidth="1"/>
    <col min="2574" max="2574" width="16.28515625" customWidth="1"/>
    <col min="2575" max="2575" width="14.42578125" customWidth="1"/>
    <col min="2576" max="2576" width="14" customWidth="1"/>
    <col min="2577" max="2577" width="14.28515625" customWidth="1"/>
    <col min="2815" max="2815" width="1.28515625" customWidth="1"/>
    <col min="2816" max="2816" width="12.42578125" customWidth="1"/>
    <col min="2817" max="2817" width="12.140625" customWidth="1"/>
    <col min="2818" max="2818" width="6.42578125" customWidth="1"/>
    <col min="2819" max="2819" width="2.5703125" customWidth="1"/>
    <col min="2820" max="2820" width="4" customWidth="1"/>
    <col min="2821" max="2821" width="1.28515625" customWidth="1"/>
    <col min="2822" max="2822" width="6.7109375" customWidth="1"/>
    <col min="2823" max="2823" width="22.42578125" customWidth="1"/>
    <col min="2824" max="2824" width="1.28515625" customWidth="1"/>
    <col min="2825" max="2825" width="6.7109375" customWidth="1"/>
    <col min="2826" max="2826" width="4.28515625" customWidth="1"/>
    <col min="2827" max="2827" width="15.5703125" customWidth="1"/>
    <col min="2828" max="2828" width="17" customWidth="1"/>
    <col min="2829" max="2829" width="17.28515625" customWidth="1"/>
    <col min="2830" max="2830" width="16.28515625" customWidth="1"/>
    <col min="2831" max="2831" width="14.42578125" customWidth="1"/>
    <col min="2832" max="2832" width="14" customWidth="1"/>
    <col min="2833" max="2833" width="14.28515625" customWidth="1"/>
    <col min="3071" max="3071" width="1.28515625" customWidth="1"/>
    <col min="3072" max="3072" width="12.42578125" customWidth="1"/>
    <col min="3073" max="3073" width="12.140625" customWidth="1"/>
    <col min="3074" max="3074" width="6.42578125" customWidth="1"/>
    <col min="3075" max="3075" width="2.5703125" customWidth="1"/>
    <col min="3076" max="3076" width="4" customWidth="1"/>
    <col min="3077" max="3077" width="1.28515625" customWidth="1"/>
    <col min="3078" max="3078" width="6.7109375" customWidth="1"/>
    <col min="3079" max="3079" width="22.42578125" customWidth="1"/>
    <col min="3080" max="3080" width="1.28515625" customWidth="1"/>
    <col min="3081" max="3081" width="6.7109375" customWidth="1"/>
    <col min="3082" max="3082" width="4.28515625" customWidth="1"/>
    <col min="3083" max="3083" width="15.5703125" customWidth="1"/>
    <col min="3084" max="3084" width="17" customWidth="1"/>
    <col min="3085" max="3085" width="17.28515625" customWidth="1"/>
    <col min="3086" max="3086" width="16.28515625" customWidth="1"/>
    <col min="3087" max="3087" width="14.42578125" customWidth="1"/>
    <col min="3088" max="3088" width="14" customWidth="1"/>
    <col min="3089" max="3089" width="14.28515625" customWidth="1"/>
    <col min="3327" max="3327" width="1.28515625" customWidth="1"/>
    <col min="3328" max="3328" width="12.42578125" customWidth="1"/>
    <col min="3329" max="3329" width="12.140625" customWidth="1"/>
    <col min="3330" max="3330" width="6.42578125" customWidth="1"/>
    <col min="3331" max="3331" width="2.5703125" customWidth="1"/>
    <col min="3332" max="3332" width="4" customWidth="1"/>
    <col min="3333" max="3333" width="1.28515625" customWidth="1"/>
    <col min="3334" max="3334" width="6.7109375" customWidth="1"/>
    <col min="3335" max="3335" width="22.42578125" customWidth="1"/>
    <col min="3336" max="3336" width="1.28515625" customWidth="1"/>
    <col min="3337" max="3337" width="6.7109375" customWidth="1"/>
    <col min="3338" max="3338" width="4.28515625" customWidth="1"/>
    <col min="3339" max="3339" width="15.5703125" customWidth="1"/>
    <col min="3340" max="3340" width="17" customWidth="1"/>
    <col min="3341" max="3341" width="17.28515625" customWidth="1"/>
    <col min="3342" max="3342" width="16.28515625" customWidth="1"/>
    <col min="3343" max="3343" width="14.42578125" customWidth="1"/>
    <col min="3344" max="3344" width="14" customWidth="1"/>
    <col min="3345" max="3345" width="14.28515625" customWidth="1"/>
    <col min="3583" max="3583" width="1.28515625" customWidth="1"/>
    <col min="3584" max="3584" width="12.42578125" customWidth="1"/>
    <col min="3585" max="3585" width="12.140625" customWidth="1"/>
    <col min="3586" max="3586" width="6.42578125" customWidth="1"/>
    <col min="3587" max="3587" width="2.5703125" customWidth="1"/>
    <col min="3588" max="3588" width="4" customWidth="1"/>
    <col min="3589" max="3589" width="1.28515625" customWidth="1"/>
    <col min="3590" max="3590" width="6.7109375" customWidth="1"/>
    <col min="3591" max="3591" width="22.42578125" customWidth="1"/>
    <col min="3592" max="3592" width="1.28515625" customWidth="1"/>
    <col min="3593" max="3593" width="6.7109375" customWidth="1"/>
    <col min="3594" max="3594" width="4.28515625" customWidth="1"/>
    <col min="3595" max="3595" width="15.5703125" customWidth="1"/>
    <col min="3596" max="3596" width="17" customWidth="1"/>
    <col min="3597" max="3597" width="17.28515625" customWidth="1"/>
    <col min="3598" max="3598" width="16.28515625" customWidth="1"/>
    <col min="3599" max="3599" width="14.42578125" customWidth="1"/>
    <col min="3600" max="3600" width="14" customWidth="1"/>
    <col min="3601" max="3601" width="14.28515625" customWidth="1"/>
    <col min="3839" max="3839" width="1.28515625" customWidth="1"/>
    <col min="3840" max="3840" width="12.42578125" customWidth="1"/>
    <col min="3841" max="3841" width="12.140625" customWidth="1"/>
    <col min="3842" max="3842" width="6.42578125" customWidth="1"/>
    <col min="3843" max="3843" width="2.5703125" customWidth="1"/>
    <col min="3844" max="3844" width="4" customWidth="1"/>
    <col min="3845" max="3845" width="1.28515625" customWidth="1"/>
    <col min="3846" max="3846" width="6.7109375" customWidth="1"/>
    <col min="3847" max="3847" width="22.42578125" customWidth="1"/>
    <col min="3848" max="3848" width="1.28515625" customWidth="1"/>
    <col min="3849" max="3849" width="6.7109375" customWidth="1"/>
    <col min="3850" max="3850" width="4.28515625" customWidth="1"/>
    <col min="3851" max="3851" width="15.5703125" customWidth="1"/>
    <col min="3852" max="3852" width="17" customWidth="1"/>
    <col min="3853" max="3853" width="17.28515625" customWidth="1"/>
    <col min="3854" max="3854" width="16.28515625" customWidth="1"/>
    <col min="3855" max="3855" width="14.42578125" customWidth="1"/>
    <col min="3856" max="3856" width="14" customWidth="1"/>
    <col min="3857" max="3857" width="14.28515625" customWidth="1"/>
    <col min="4095" max="4095" width="1.28515625" customWidth="1"/>
    <col min="4096" max="4096" width="12.42578125" customWidth="1"/>
    <col min="4097" max="4097" width="12.140625" customWidth="1"/>
    <col min="4098" max="4098" width="6.42578125" customWidth="1"/>
    <col min="4099" max="4099" width="2.5703125" customWidth="1"/>
    <col min="4100" max="4100" width="4" customWidth="1"/>
    <col min="4101" max="4101" width="1.28515625" customWidth="1"/>
    <col min="4102" max="4102" width="6.7109375" customWidth="1"/>
    <col min="4103" max="4103" width="22.42578125" customWidth="1"/>
    <col min="4104" max="4104" width="1.28515625" customWidth="1"/>
    <col min="4105" max="4105" width="6.7109375" customWidth="1"/>
    <col min="4106" max="4106" width="4.28515625" customWidth="1"/>
    <col min="4107" max="4107" width="15.5703125" customWidth="1"/>
    <col min="4108" max="4108" width="17" customWidth="1"/>
    <col min="4109" max="4109" width="17.28515625" customWidth="1"/>
    <col min="4110" max="4110" width="16.28515625" customWidth="1"/>
    <col min="4111" max="4111" width="14.42578125" customWidth="1"/>
    <col min="4112" max="4112" width="14" customWidth="1"/>
    <col min="4113" max="4113" width="14.28515625" customWidth="1"/>
    <col min="4351" max="4351" width="1.28515625" customWidth="1"/>
    <col min="4352" max="4352" width="12.42578125" customWidth="1"/>
    <col min="4353" max="4353" width="12.140625" customWidth="1"/>
    <col min="4354" max="4354" width="6.42578125" customWidth="1"/>
    <col min="4355" max="4355" width="2.5703125" customWidth="1"/>
    <col min="4356" max="4356" width="4" customWidth="1"/>
    <col min="4357" max="4357" width="1.28515625" customWidth="1"/>
    <col min="4358" max="4358" width="6.7109375" customWidth="1"/>
    <col min="4359" max="4359" width="22.42578125" customWidth="1"/>
    <col min="4360" max="4360" width="1.28515625" customWidth="1"/>
    <col min="4361" max="4361" width="6.7109375" customWidth="1"/>
    <col min="4362" max="4362" width="4.28515625" customWidth="1"/>
    <col min="4363" max="4363" width="15.5703125" customWidth="1"/>
    <col min="4364" max="4364" width="17" customWidth="1"/>
    <col min="4365" max="4365" width="17.28515625" customWidth="1"/>
    <col min="4366" max="4366" width="16.28515625" customWidth="1"/>
    <col min="4367" max="4367" width="14.42578125" customWidth="1"/>
    <col min="4368" max="4368" width="14" customWidth="1"/>
    <col min="4369" max="4369" width="14.28515625" customWidth="1"/>
    <col min="4607" max="4607" width="1.28515625" customWidth="1"/>
    <col min="4608" max="4608" width="12.42578125" customWidth="1"/>
    <col min="4609" max="4609" width="12.140625" customWidth="1"/>
    <col min="4610" max="4610" width="6.42578125" customWidth="1"/>
    <col min="4611" max="4611" width="2.5703125" customWidth="1"/>
    <col min="4612" max="4612" width="4" customWidth="1"/>
    <col min="4613" max="4613" width="1.28515625" customWidth="1"/>
    <col min="4614" max="4614" width="6.7109375" customWidth="1"/>
    <col min="4615" max="4615" width="22.42578125" customWidth="1"/>
    <col min="4616" max="4616" width="1.28515625" customWidth="1"/>
    <col min="4617" max="4617" width="6.7109375" customWidth="1"/>
    <col min="4618" max="4618" width="4.28515625" customWidth="1"/>
    <col min="4619" max="4619" width="15.5703125" customWidth="1"/>
    <col min="4620" max="4620" width="17" customWidth="1"/>
    <col min="4621" max="4621" width="17.28515625" customWidth="1"/>
    <col min="4622" max="4622" width="16.28515625" customWidth="1"/>
    <col min="4623" max="4623" width="14.42578125" customWidth="1"/>
    <col min="4624" max="4624" width="14" customWidth="1"/>
    <col min="4625" max="4625" width="14.28515625" customWidth="1"/>
    <col min="4863" max="4863" width="1.28515625" customWidth="1"/>
    <col min="4864" max="4864" width="12.42578125" customWidth="1"/>
    <col min="4865" max="4865" width="12.140625" customWidth="1"/>
    <col min="4866" max="4866" width="6.42578125" customWidth="1"/>
    <col min="4867" max="4867" width="2.5703125" customWidth="1"/>
    <col min="4868" max="4868" width="4" customWidth="1"/>
    <col min="4869" max="4869" width="1.28515625" customWidth="1"/>
    <col min="4870" max="4870" width="6.7109375" customWidth="1"/>
    <col min="4871" max="4871" width="22.42578125" customWidth="1"/>
    <col min="4872" max="4872" width="1.28515625" customWidth="1"/>
    <col min="4873" max="4873" width="6.7109375" customWidth="1"/>
    <col min="4874" max="4874" width="4.28515625" customWidth="1"/>
    <col min="4875" max="4875" width="15.5703125" customWidth="1"/>
    <col min="4876" max="4876" width="17" customWidth="1"/>
    <col min="4877" max="4877" width="17.28515625" customWidth="1"/>
    <col min="4878" max="4878" width="16.28515625" customWidth="1"/>
    <col min="4879" max="4879" width="14.42578125" customWidth="1"/>
    <col min="4880" max="4880" width="14" customWidth="1"/>
    <col min="4881" max="4881" width="14.28515625" customWidth="1"/>
    <col min="5119" max="5119" width="1.28515625" customWidth="1"/>
    <col min="5120" max="5120" width="12.42578125" customWidth="1"/>
    <col min="5121" max="5121" width="12.140625" customWidth="1"/>
    <col min="5122" max="5122" width="6.42578125" customWidth="1"/>
    <col min="5123" max="5123" width="2.5703125" customWidth="1"/>
    <col min="5124" max="5124" width="4" customWidth="1"/>
    <col min="5125" max="5125" width="1.28515625" customWidth="1"/>
    <col min="5126" max="5126" width="6.7109375" customWidth="1"/>
    <col min="5127" max="5127" width="22.42578125" customWidth="1"/>
    <col min="5128" max="5128" width="1.28515625" customWidth="1"/>
    <col min="5129" max="5129" width="6.7109375" customWidth="1"/>
    <col min="5130" max="5130" width="4.28515625" customWidth="1"/>
    <col min="5131" max="5131" width="15.5703125" customWidth="1"/>
    <col min="5132" max="5132" width="17" customWidth="1"/>
    <col min="5133" max="5133" width="17.28515625" customWidth="1"/>
    <col min="5134" max="5134" width="16.28515625" customWidth="1"/>
    <col min="5135" max="5135" width="14.42578125" customWidth="1"/>
    <col min="5136" max="5136" width="14" customWidth="1"/>
    <col min="5137" max="5137" width="14.28515625" customWidth="1"/>
    <col min="5375" max="5375" width="1.28515625" customWidth="1"/>
    <col min="5376" max="5376" width="12.42578125" customWidth="1"/>
    <col min="5377" max="5377" width="12.140625" customWidth="1"/>
    <col min="5378" max="5378" width="6.42578125" customWidth="1"/>
    <col min="5379" max="5379" width="2.5703125" customWidth="1"/>
    <col min="5380" max="5380" width="4" customWidth="1"/>
    <col min="5381" max="5381" width="1.28515625" customWidth="1"/>
    <col min="5382" max="5382" width="6.7109375" customWidth="1"/>
    <col min="5383" max="5383" width="22.42578125" customWidth="1"/>
    <col min="5384" max="5384" width="1.28515625" customWidth="1"/>
    <col min="5385" max="5385" width="6.7109375" customWidth="1"/>
    <col min="5386" max="5386" width="4.28515625" customWidth="1"/>
    <col min="5387" max="5387" width="15.5703125" customWidth="1"/>
    <col min="5388" max="5388" width="17" customWidth="1"/>
    <col min="5389" max="5389" width="17.28515625" customWidth="1"/>
    <col min="5390" max="5390" width="16.28515625" customWidth="1"/>
    <col min="5391" max="5391" width="14.42578125" customWidth="1"/>
    <col min="5392" max="5392" width="14" customWidth="1"/>
    <col min="5393" max="5393" width="14.28515625" customWidth="1"/>
    <col min="5631" max="5631" width="1.28515625" customWidth="1"/>
    <col min="5632" max="5632" width="12.42578125" customWidth="1"/>
    <col min="5633" max="5633" width="12.140625" customWidth="1"/>
    <col min="5634" max="5634" width="6.42578125" customWidth="1"/>
    <col min="5635" max="5635" width="2.5703125" customWidth="1"/>
    <col min="5636" max="5636" width="4" customWidth="1"/>
    <col min="5637" max="5637" width="1.28515625" customWidth="1"/>
    <col min="5638" max="5638" width="6.7109375" customWidth="1"/>
    <col min="5639" max="5639" width="22.42578125" customWidth="1"/>
    <col min="5640" max="5640" width="1.28515625" customWidth="1"/>
    <col min="5641" max="5641" width="6.7109375" customWidth="1"/>
    <col min="5642" max="5642" width="4.28515625" customWidth="1"/>
    <col min="5643" max="5643" width="15.5703125" customWidth="1"/>
    <col min="5644" max="5644" width="17" customWidth="1"/>
    <col min="5645" max="5645" width="17.28515625" customWidth="1"/>
    <col min="5646" max="5646" width="16.28515625" customWidth="1"/>
    <col min="5647" max="5647" width="14.42578125" customWidth="1"/>
    <col min="5648" max="5648" width="14" customWidth="1"/>
    <col min="5649" max="5649" width="14.28515625" customWidth="1"/>
    <col min="5887" max="5887" width="1.28515625" customWidth="1"/>
    <col min="5888" max="5888" width="12.42578125" customWidth="1"/>
    <col min="5889" max="5889" width="12.140625" customWidth="1"/>
    <col min="5890" max="5890" width="6.42578125" customWidth="1"/>
    <col min="5891" max="5891" width="2.5703125" customWidth="1"/>
    <col min="5892" max="5892" width="4" customWidth="1"/>
    <col min="5893" max="5893" width="1.28515625" customWidth="1"/>
    <col min="5894" max="5894" width="6.7109375" customWidth="1"/>
    <col min="5895" max="5895" width="22.42578125" customWidth="1"/>
    <col min="5896" max="5896" width="1.28515625" customWidth="1"/>
    <col min="5897" max="5897" width="6.7109375" customWidth="1"/>
    <col min="5898" max="5898" width="4.28515625" customWidth="1"/>
    <col min="5899" max="5899" width="15.5703125" customWidth="1"/>
    <col min="5900" max="5900" width="17" customWidth="1"/>
    <col min="5901" max="5901" width="17.28515625" customWidth="1"/>
    <col min="5902" max="5902" width="16.28515625" customWidth="1"/>
    <col min="5903" max="5903" width="14.42578125" customWidth="1"/>
    <col min="5904" max="5904" width="14" customWidth="1"/>
    <col min="5905" max="5905" width="14.28515625" customWidth="1"/>
    <col min="6143" max="6143" width="1.28515625" customWidth="1"/>
    <col min="6144" max="6144" width="12.42578125" customWidth="1"/>
    <col min="6145" max="6145" width="12.140625" customWidth="1"/>
    <col min="6146" max="6146" width="6.42578125" customWidth="1"/>
    <col min="6147" max="6147" width="2.5703125" customWidth="1"/>
    <col min="6148" max="6148" width="4" customWidth="1"/>
    <col min="6149" max="6149" width="1.28515625" customWidth="1"/>
    <col min="6150" max="6150" width="6.7109375" customWidth="1"/>
    <col min="6151" max="6151" width="22.42578125" customWidth="1"/>
    <col min="6152" max="6152" width="1.28515625" customWidth="1"/>
    <col min="6153" max="6153" width="6.7109375" customWidth="1"/>
    <col min="6154" max="6154" width="4.28515625" customWidth="1"/>
    <col min="6155" max="6155" width="15.5703125" customWidth="1"/>
    <col min="6156" max="6156" width="17" customWidth="1"/>
    <col min="6157" max="6157" width="17.28515625" customWidth="1"/>
    <col min="6158" max="6158" width="16.28515625" customWidth="1"/>
    <col min="6159" max="6159" width="14.42578125" customWidth="1"/>
    <col min="6160" max="6160" width="14" customWidth="1"/>
    <col min="6161" max="6161" width="14.28515625" customWidth="1"/>
    <col min="6399" max="6399" width="1.28515625" customWidth="1"/>
    <col min="6400" max="6400" width="12.42578125" customWidth="1"/>
    <col min="6401" max="6401" width="12.140625" customWidth="1"/>
    <col min="6402" max="6402" width="6.42578125" customWidth="1"/>
    <col min="6403" max="6403" width="2.5703125" customWidth="1"/>
    <col min="6404" max="6404" width="4" customWidth="1"/>
    <col min="6405" max="6405" width="1.28515625" customWidth="1"/>
    <col min="6406" max="6406" width="6.7109375" customWidth="1"/>
    <col min="6407" max="6407" width="22.42578125" customWidth="1"/>
    <col min="6408" max="6408" width="1.28515625" customWidth="1"/>
    <col min="6409" max="6409" width="6.7109375" customWidth="1"/>
    <col min="6410" max="6410" width="4.28515625" customWidth="1"/>
    <col min="6411" max="6411" width="15.5703125" customWidth="1"/>
    <col min="6412" max="6412" width="17" customWidth="1"/>
    <col min="6413" max="6413" width="17.28515625" customWidth="1"/>
    <col min="6414" max="6414" width="16.28515625" customWidth="1"/>
    <col min="6415" max="6415" width="14.42578125" customWidth="1"/>
    <col min="6416" max="6416" width="14" customWidth="1"/>
    <col min="6417" max="6417" width="14.28515625" customWidth="1"/>
    <col min="6655" max="6655" width="1.28515625" customWidth="1"/>
    <col min="6656" max="6656" width="12.42578125" customWidth="1"/>
    <col min="6657" max="6657" width="12.140625" customWidth="1"/>
    <col min="6658" max="6658" width="6.42578125" customWidth="1"/>
    <col min="6659" max="6659" width="2.5703125" customWidth="1"/>
    <col min="6660" max="6660" width="4" customWidth="1"/>
    <col min="6661" max="6661" width="1.28515625" customWidth="1"/>
    <col min="6662" max="6662" width="6.7109375" customWidth="1"/>
    <col min="6663" max="6663" width="22.42578125" customWidth="1"/>
    <col min="6664" max="6664" width="1.28515625" customWidth="1"/>
    <col min="6665" max="6665" width="6.7109375" customWidth="1"/>
    <col min="6666" max="6666" width="4.28515625" customWidth="1"/>
    <col min="6667" max="6667" width="15.5703125" customWidth="1"/>
    <col min="6668" max="6668" width="17" customWidth="1"/>
    <col min="6669" max="6669" width="17.28515625" customWidth="1"/>
    <col min="6670" max="6670" width="16.28515625" customWidth="1"/>
    <col min="6671" max="6671" width="14.42578125" customWidth="1"/>
    <col min="6672" max="6672" width="14" customWidth="1"/>
    <col min="6673" max="6673" width="14.28515625" customWidth="1"/>
    <col min="6911" max="6911" width="1.28515625" customWidth="1"/>
    <col min="6912" max="6912" width="12.42578125" customWidth="1"/>
    <col min="6913" max="6913" width="12.140625" customWidth="1"/>
    <col min="6914" max="6914" width="6.42578125" customWidth="1"/>
    <col min="6915" max="6915" width="2.5703125" customWidth="1"/>
    <col min="6916" max="6916" width="4" customWidth="1"/>
    <col min="6917" max="6917" width="1.28515625" customWidth="1"/>
    <col min="6918" max="6918" width="6.7109375" customWidth="1"/>
    <col min="6919" max="6919" width="22.42578125" customWidth="1"/>
    <col min="6920" max="6920" width="1.28515625" customWidth="1"/>
    <col min="6921" max="6921" width="6.7109375" customWidth="1"/>
    <col min="6922" max="6922" width="4.28515625" customWidth="1"/>
    <col min="6923" max="6923" width="15.5703125" customWidth="1"/>
    <col min="6924" max="6924" width="17" customWidth="1"/>
    <col min="6925" max="6925" width="17.28515625" customWidth="1"/>
    <col min="6926" max="6926" width="16.28515625" customWidth="1"/>
    <col min="6927" max="6927" width="14.42578125" customWidth="1"/>
    <col min="6928" max="6928" width="14" customWidth="1"/>
    <col min="6929" max="6929" width="14.28515625" customWidth="1"/>
    <col min="7167" max="7167" width="1.28515625" customWidth="1"/>
    <col min="7168" max="7168" width="12.42578125" customWidth="1"/>
    <col min="7169" max="7169" width="12.140625" customWidth="1"/>
    <col min="7170" max="7170" width="6.42578125" customWidth="1"/>
    <col min="7171" max="7171" width="2.5703125" customWidth="1"/>
    <col min="7172" max="7172" width="4" customWidth="1"/>
    <col min="7173" max="7173" width="1.28515625" customWidth="1"/>
    <col min="7174" max="7174" width="6.7109375" customWidth="1"/>
    <col min="7175" max="7175" width="22.42578125" customWidth="1"/>
    <col min="7176" max="7176" width="1.28515625" customWidth="1"/>
    <col min="7177" max="7177" width="6.7109375" customWidth="1"/>
    <col min="7178" max="7178" width="4.28515625" customWidth="1"/>
    <col min="7179" max="7179" width="15.5703125" customWidth="1"/>
    <col min="7180" max="7180" width="17" customWidth="1"/>
    <col min="7181" max="7181" width="17.28515625" customWidth="1"/>
    <col min="7182" max="7182" width="16.28515625" customWidth="1"/>
    <col min="7183" max="7183" width="14.42578125" customWidth="1"/>
    <col min="7184" max="7184" width="14" customWidth="1"/>
    <col min="7185" max="7185" width="14.28515625" customWidth="1"/>
    <col min="7423" max="7423" width="1.28515625" customWidth="1"/>
    <col min="7424" max="7424" width="12.42578125" customWidth="1"/>
    <col min="7425" max="7425" width="12.140625" customWidth="1"/>
    <col min="7426" max="7426" width="6.42578125" customWidth="1"/>
    <col min="7427" max="7427" width="2.5703125" customWidth="1"/>
    <col min="7428" max="7428" width="4" customWidth="1"/>
    <col min="7429" max="7429" width="1.28515625" customWidth="1"/>
    <col min="7430" max="7430" width="6.7109375" customWidth="1"/>
    <col min="7431" max="7431" width="22.42578125" customWidth="1"/>
    <col min="7432" max="7432" width="1.28515625" customWidth="1"/>
    <col min="7433" max="7433" width="6.7109375" customWidth="1"/>
    <col min="7434" max="7434" width="4.28515625" customWidth="1"/>
    <col min="7435" max="7435" width="15.5703125" customWidth="1"/>
    <col min="7436" max="7436" width="17" customWidth="1"/>
    <col min="7437" max="7437" width="17.28515625" customWidth="1"/>
    <col min="7438" max="7438" width="16.28515625" customWidth="1"/>
    <col min="7439" max="7439" width="14.42578125" customWidth="1"/>
    <col min="7440" max="7440" width="14" customWidth="1"/>
    <col min="7441" max="7441" width="14.28515625" customWidth="1"/>
    <col min="7679" max="7679" width="1.28515625" customWidth="1"/>
    <col min="7680" max="7680" width="12.42578125" customWidth="1"/>
    <col min="7681" max="7681" width="12.140625" customWidth="1"/>
    <col min="7682" max="7682" width="6.42578125" customWidth="1"/>
    <col min="7683" max="7683" width="2.5703125" customWidth="1"/>
    <col min="7684" max="7684" width="4" customWidth="1"/>
    <col min="7685" max="7685" width="1.28515625" customWidth="1"/>
    <col min="7686" max="7686" width="6.7109375" customWidth="1"/>
    <col min="7687" max="7687" width="22.42578125" customWidth="1"/>
    <col min="7688" max="7688" width="1.28515625" customWidth="1"/>
    <col min="7689" max="7689" width="6.7109375" customWidth="1"/>
    <col min="7690" max="7690" width="4.28515625" customWidth="1"/>
    <col min="7691" max="7691" width="15.5703125" customWidth="1"/>
    <col min="7692" max="7692" width="17" customWidth="1"/>
    <col min="7693" max="7693" width="17.28515625" customWidth="1"/>
    <col min="7694" max="7694" width="16.28515625" customWidth="1"/>
    <col min="7695" max="7695" width="14.42578125" customWidth="1"/>
    <col min="7696" max="7696" width="14" customWidth="1"/>
    <col min="7697" max="7697" width="14.28515625" customWidth="1"/>
    <col min="7935" max="7935" width="1.28515625" customWidth="1"/>
    <col min="7936" max="7936" width="12.42578125" customWidth="1"/>
    <col min="7937" max="7937" width="12.140625" customWidth="1"/>
    <col min="7938" max="7938" width="6.42578125" customWidth="1"/>
    <col min="7939" max="7939" width="2.5703125" customWidth="1"/>
    <col min="7940" max="7940" width="4" customWidth="1"/>
    <col min="7941" max="7941" width="1.28515625" customWidth="1"/>
    <col min="7942" max="7942" width="6.7109375" customWidth="1"/>
    <col min="7943" max="7943" width="22.42578125" customWidth="1"/>
    <col min="7944" max="7944" width="1.28515625" customWidth="1"/>
    <col min="7945" max="7945" width="6.7109375" customWidth="1"/>
    <col min="7946" max="7946" width="4.28515625" customWidth="1"/>
    <col min="7947" max="7947" width="15.5703125" customWidth="1"/>
    <col min="7948" max="7948" width="17" customWidth="1"/>
    <col min="7949" max="7949" width="17.28515625" customWidth="1"/>
    <col min="7950" max="7950" width="16.28515625" customWidth="1"/>
    <col min="7951" max="7951" width="14.42578125" customWidth="1"/>
    <col min="7952" max="7952" width="14" customWidth="1"/>
    <col min="7953" max="7953" width="14.28515625" customWidth="1"/>
    <col min="8191" max="8191" width="1.28515625" customWidth="1"/>
    <col min="8192" max="8192" width="12.42578125" customWidth="1"/>
    <col min="8193" max="8193" width="12.140625" customWidth="1"/>
    <col min="8194" max="8194" width="6.42578125" customWidth="1"/>
    <col min="8195" max="8195" width="2.5703125" customWidth="1"/>
    <col min="8196" max="8196" width="4" customWidth="1"/>
    <col min="8197" max="8197" width="1.28515625" customWidth="1"/>
    <col min="8198" max="8198" width="6.7109375" customWidth="1"/>
    <col min="8199" max="8199" width="22.42578125" customWidth="1"/>
    <col min="8200" max="8200" width="1.28515625" customWidth="1"/>
    <col min="8201" max="8201" width="6.7109375" customWidth="1"/>
    <col min="8202" max="8202" width="4.28515625" customWidth="1"/>
    <col min="8203" max="8203" width="15.5703125" customWidth="1"/>
    <col min="8204" max="8204" width="17" customWidth="1"/>
    <col min="8205" max="8205" width="17.28515625" customWidth="1"/>
    <col min="8206" max="8206" width="16.28515625" customWidth="1"/>
    <col min="8207" max="8207" width="14.42578125" customWidth="1"/>
    <col min="8208" max="8208" width="14" customWidth="1"/>
    <col min="8209" max="8209" width="14.28515625" customWidth="1"/>
    <col min="8447" max="8447" width="1.28515625" customWidth="1"/>
    <col min="8448" max="8448" width="12.42578125" customWidth="1"/>
    <col min="8449" max="8449" width="12.140625" customWidth="1"/>
    <col min="8450" max="8450" width="6.42578125" customWidth="1"/>
    <col min="8451" max="8451" width="2.5703125" customWidth="1"/>
    <col min="8452" max="8452" width="4" customWidth="1"/>
    <col min="8453" max="8453" width="1.28515625" customWidth="1"/>
    <col min="8454" max="8454" width="6.7109375" customWidth="1"/>
    <col min="8455" max="8455" width="22.42578125" customWidth="1"/>
    <col min="8456" max="8456" width="1.28515625" customWidth="1"/>
    <col min="8457" max="8457" width="6.7109375" customWidth="1"/>
    <col min="8458" max="8458" width="4.28515625" customWidth="1"/>
    <col min="8459" max="8459" width="15.5703125" customWidth="1"/>
    <col min="8460" max="8460" width="17" customWidth="1"/>
    <col min="8461" max="8461" width="17.28515625" customWidth="1"/>
    <col min="8462" max="8462" width="16.28515625" customWidth="1"/>
    <col min="8463" max="8463" width="14.42578125" customWidth="1"/>
    <col min="8464" max="8464" width="14" customWidth="1"/>
    <col min="8465" max="8465" width="14.28515625" customWidth="1"/>
    <col min="8703" max="8703" width="1.28515625" customWidth="1"/>
    <col min="8704" max="8704" width="12.42578125" customWidth="1"/>
    <col min="8705" max="8705" width="12.140625" customWidth="1"/>
    <col min="8706" max="8706" width="6.42578125" customWidth="1"/>
    <col min="8707" max="8707" width="2.5703125" customWidth="1"/>
    <col min="8708" max="8708" width="4" customWidth="1"/>
    <col min="8709" max="8709" width="1.28515625" customWidth="1"/>
    <col min="8710" max="8710" width="6.7109375" customWidth="1"/>
    <col min="8711" max="8711" width="22.42578125" customWidth="1"/>
    <col min="8712" max="8712" width="1.28515625" customWidth="1"/>
    <col min="8713" max="8713" width="6.7109375" customWidth="1"/>
    <col min="8714" max="8714" width="4.28515625" customWidth="1"/>
    <col min="8715" max="8715" width="15.5703125" customWidth="1"/>
    <col min="8716" max="8716" width="17" customWidth="1"/>
    <col min="8717" max="8717" width="17.28515625" customWidth="1"/>
    <col min="8718" max="8718" width="16.28515625" customWidth="1"/>
    <col min="8719" max="8719" width="14.42578125" customWidth="1"/>
    <col min="8720" max="8720" width="14" customWidth="1"/>
    <col min="8721" max="8721" width="14.28515625" customWidth="1"/>
    <col min="8959" max="8959" width="1.28515625" customWidth="1"/>
    <col min="8960" max="8960" width="12.42578125" customWidth="1"/>
    <col min="8961" max="8961" width="12.140625" customWidth="1"/>
    <col min="8962" max="8962" width="6.42578125" customWidth="1"/>
    <col min="8963" max="8963" width="2.5703125" customWidth="1"/>
    <col min="8964" max="8964" width="4" customWidth="1"/>
    <col min="8965" max="8965" width="1.28515625" customWidth="1"/>
    <col min="8966" max="8966" width="6.7109375" customWidth="1"/>
    <col min="8967" max="8967" width="22.42578125" customWidth="1"/>
    <col min="8968" max="8968" width="1.28515625" customWidth="1"/>
    <col min="8969" max="8969" width="6.7109375" customWidth="1"/>
    <col min="8970" max="8970" width="4.28515625" customWidth="1"/>
    <col min="8971" max="8971" width="15.5703125" customWidth="1"/>
    <col min="8972" max="8972" width="17" customWidth="1"/>
    <col min="8973" max="8973" width="17.28515625" customWidth="1"/>
    <col min="8974" max="8974" width="16.28515625" customWidth="1"/>
    <col min="8975" max="8975" width="14.42578125" customWidth="1"/>
    <col min="8976" max="8976" width="14" customWidth="1"/>
    <col min="8977" max="8977" width="14.28515625" customWidth="1"/>
    <col min="9215" max="9215" width="1.28515625" customWidth="1"/>
    <col min="9216" max="9216" width="12.42578125" customWidth="1"/>
    <col min="9217" max="9217" width="12.140625" customWidth="1"/>
    <col min="9218" max="9218" width="6.42578125" customWidth="1"/>
    <col min="9219" max="9219" width="2.5703125" customWidth="1"/>
    <col min="9220" max="9220" width="4" customWidth="1"/>
    <col min="9221" max="9221" width="1.28515625" customWidth="1"/>
    <col min="9222" max="9222" width="6.7109375" customWidth="1"/>
    <col min="9223" max="9223" width="22.42578125" customWidth="1"/>
    <col min="9224" max="9224" width="1.28515625" customWidth="1"/>
    <col min="9225" max="9225" width="6.7109375" customWidth="1"/>
    <col min="9226" max="9226" width="4.28515625" customWidth="1"/>
    <col min="9227" max="9227" width="15.5703125" customWidth="1"/>
    <col min="9228" max="9228" width="17" customWidth="1"/>
    <col min="9229" max="9229" width="17.28515625" customWidth="1"/>
    <col min="9230" max="9230" width="16.28515625" customWidth="1"/>
    <col min="9231" max="9231" width="14.42578125" customWidth="1"/>
    <col min="9232" max="9232" width="14" customWidth="1"/>
    <col min="9233" max="9233" width="14.28515625" customWidth="1"/>
    <col min="9471" max="9471" width="1.28515625" customWidth="1"/>
    <col min="9472" max="9472" width="12.42578125" customWidth="1"/>
    <col min="9473" max="9473" width="12.140625" customWidth="1"/>
    <col min="9474" max="9474" width="6.42578125" customWidth="1"/>
    <col min="9475" max="9475" width="2.5703125" customWidth="1"/>
    <col min="9476" max="9476" width="4" customWidth="1"/>
    <col min="9477" max="9477" width="1.28515625" customWidth="1"/>
    <col min="9478" max="9478" width="6.7109375" customWidth="1"/>
    <col min="9479" max="9479" width="22.42578125" customWidth="1"/>
    <col min="9480" max="9480" width="1.28515625" customWidth="1"/>
    <col min="9481" max="9481" width="6.7109375" customWidth="1"/>
    <col min="9482" max="9482" width="4.28515625" customWidth="1"/>
    <col min="9483" max="9483" width="15.5703125" customWidth="1"/>
    <col min="9484" max="9484" width="17" customWidth="1"/>
    <col min="9485" max="9485" width="17.28515625" customWidth="1"/>
    <col min="9486" max="9486" width="16.28515625" customWidth="1"/>
    <col min="9487" max="9487" width="14.42578125" customWidth="1"/>
    <col min="9488" max="9488" width="14" customWidth="1"/>
    <col min="9489" max="9489" width="14.28515625" customWidth="1"/>
    <col min="9727" max="9727" width="1.28515625" customWidth="1"/>
    <col min="9728" max="9728" width="12.42578125" customWidth="1"/>
    <col min="9729" max="9729" width="12.140625" customWidth="1"/>
    <col min="9730" max="9730" width="6.42578125" customWidth="1"/>
    <col min="9731" max="9731" width="2.5703125" customWidth="1"/>
    <col min="9732" max="9732" width="4" customWidth="1"/>
    <col min="9733" max="9733" width="1.28515625" customWidth="1"/>
    <col min="9734" max="9734" width="6.7109375" customWidth="1"/>
    <col min="9735" max="9735" width="22.42578125" customWidth="1"/>
    <col min="9736" max="9736" width="1.28515625" customWidth="1"/>
    <col min="9737" max="9737" width="6.7109375" customWidth="1"/>
    <col min="9738" max="9738" width="4.28515625" customWidth="1"/>
    <col min="9739" max="9739" width="15.5703125" customWidth="1"/>
    <col min="9740" max="9740" width="17" customWidth="1"/>
    <col min="9741" max="9741" width="17.28515625" customWidth="1"/>
    <col min="9742" max="9742" width="16.28515625" customWidth="1"/>
    <col min="9743" max="9743" width="14.42578125" customWidth="1"/>
    <col min="9744" max="9744" width="14" customWidth="1"/>
    <col min="9745" max="9745" width="14.28515625" customWidth="1"/>
    <col min="9983" max="9983" width="1.28515625" customWidth="1"/>
    <col min="9984" max="9984" width="12.42578125" customWidth="1"/>
    <col min="9985" max="9985" width="12.140625" customWidth="1"/>
    <col min="9986" max="9986" width="6.42578125" customWidth="1"/>
    <col min="9987" max="9987" width="2.5703125" customWidth="1"/>
    <col min="9988" max="9988" width="4" customWidth="1"/>
    <col min="9989" max="9989" width="1.28515625" customWidth="1"/>
    <col min="9990" max="9990" width="6.7109375" customWidth="1"/>
    <col min="9991" max="9991" width="22.42578125" customWidth="1"/>
    <col min="9992" max="9992" width="1.28515625" customWidth="1"/>
    <col min="9993" max="9993" width="6.7109375" customWidth="1"/>
    <col min="9994" max="9994" width="4.28515625" customWidth="1"/>
    <col min="9995" max="9995" width="15.5703125" customWidth="1"/>
    <col min="9996" max="9996" width="17" customWidth="1"/>
    <col min="9997" max="9997" width="17.28515625" customWidth="1"/>
    <col min="9998" max="9998" width="16.28515625" customWidth="1"/>
    <col min="9999" max="9999" width="14.42578125" customWidth="1"/>
    <col min="10000" max="10000" width="14" customWidth="1"/>
    <col min="10001" max="10001" width="14.28515625" customWidth="1"/>
    <col min="10239" max="10239" width="1.28515625" customWidth="1"/>
    <col min="10240" max="10240" width="12.42578125" customWidth="1"/>
    <col min="10241" max="10241" width="12.140625" customWidth="1"/>
    <col min="10242" max="10242" width="6.42578125" customWidth="1"/>
    <col min="10243" max="10243" width="2.5703125" customWidth="1"/>
    <col min="10244" max="10244" width="4" customWidth="1"/>
    <col min="10245" max="10245" width="1.28515625" customWidth="1"/>
    <col min="10246" max="10246" width="6.7109375" customWidth="1"/>
    <col min="10247" max="10247" width="22.42578125" customWidth="1"/>
    <col min="10248" max="10248" width="1.28515625" customWidth="1"/>
    <col min="10249" max="10249" width="6.7109375" customWidth="1"/>
    <col min="10250" max="10250" width="4.28515625" customWidth="1"/>
    <col min="10251" max="10251" width="15.5703125" customWidth="1"/>
    <col min="10252" max="10252" width="17" customWidth="1"/>
    <col min="10253" max="10253" width="17.28515625" customWidth="1"/>
    <col min="10254" max="10254" width="16.28515625" customWidth="1"/>
    <col min="10255" max="10255" width="14.42578125" customWidth="1"/>
    <col min="10256" max="10256" width="14" customWidth="1"/>
    <col min="10257" max="10257" width="14.28515625" customWidth="1"/>
    <col min="10495" max="10495" width="1.28515625" customWidth="1"/>
    <col min="10496" max="10496" width="12.42578125" customWidth="1"/>
    <col min="10497" max="10497" width="12.140625" customWidth="1"/>
    <col min="10498" max="10498" width="6.42578125" customWidth="1"/>
    <col min="10499" max="10499" width="2.5703125" customWidth="1"/>
    <col min="10500" max="10500" width="4" customWidth="1"/>
    <col min="10501" max="10501" width="1.28515625" customWidth="1"/>
    <col min="10502" max="10502" width="6.7109375" customWidth="1"/>
    <col min="10503" max="10503" width="22.42578125" customWidth="1"/>
    <col min="10504" max="10504" width="1.28515625" customWidth="1"/>
    <col min="10505" max="10505" width="6.7109375" customWidth="1"/>
    <col min="10506" max="10506" width="4.28515625" customWidth="1"/>
    <col min="10507" max="10507" width="15.5703125" customWidth="1"/>
    <col min="10508" max="10508" width="17" customWidth="1"/>
    <col min="10509" max="10509" width="17.28515625" customWidth="1"/>
    <col min="10510" max="10510" width="16.28515625" customWidth="1"/>
    <col min="10511" max="10511" width="14.42578125" customWidth="1"/>
    <col min="10512" max="10512" width="14" customWidth="1"/>
    <col min="10513" max="10513" width="14.28515625" customWidth="1"/>
    <col min="10751" max="10751" width="1.28515625" customWidth="1"/>
    <col min="10752" max="10752" width="12.42578125" customWidth="1"/>
    <col min="10753" max="10753" width="12.140625" customWidth="1"/>
    <col min="10754" max="10754" width="6.42578125" customWidth="1"/>
    <col min="10755" max="10755" width="2.5703125" customWidth="1"/>
    <col min="10756" max="10756" width="4" customWidth="1"/>
    <col min="10757" max="10757" width="1.28515625" customWidth="1"/>
    <col min="10758" max="10758" width="6.7109375" customWidth="1"/>
    <col min="10759" max="10759" width="22.42578125" customWidth="1"/>
    <col min="10760" max="10760" width="1.28515625" customWidth="1"/>
    <col min="10761" max="10761" width="6.7109375" customWidth="1"/>
    <col min="10762" max="10762" width="4.28515625" customWidth="1"/>
    <col min="10763" max="10763" width="15.5703125" customWidth="1"/>
    <col min="10764" max="10764" width="17" customWidth="1"/>
    <col min="10765" max="10765" width="17.28515625" customWidth="1"/>
    <col min="10766" max="10766" width="16.28515625" customWidth="1"/>
    <col min="10767" max="10767" width="14.42578125" customWidth="1"/>
    <col min="10768" max="10768" width="14" customWidth="1"/>
    <col min="10769" max="10769" width="14.28515625" customWidth="1"/>
    <col min="11007" max="11007" width="1.28515625" customWidth="1"/>
    <col min="11008" max="11008" width="12.42578125" customWidth="1"/>
    <col min="11009" max="11009" width="12.140625" customWidth="1"/>
    <col min="11010" max="11010" width="6.42578125" customWidth="1"/>
    <col min="11011" max="11011" width="2.5703125" customWidth="1"/>
    <col min="11012" max="11012" width="4" customWidth="1"/>
    <col min="11013" max="11013" width="1.28515625" customWidth="1"/>
    <col min="11014" max="11014" width="6.7109375" customWidth="1"/>
    <col min="11015" max="11015" width="22.42578125" customWidth="1"/>
    <col min="11016" max="11016" width="1.28515625" customWidth="1"/>
    <col min="11017" max="11017" width="6.7109375" customWidth="1"/>
    <col min="11018" max="11018" width="4.28515625" customWidth="1"/>
    <col min="11019" max="11019" width="15.5703125" customWidth="1"/>
    <col min="11020" max="11020" width="17" customWidth="1"/>
    <col min="11021" max="11021" width="17.28515625" customWidth="1"/>
    <col min="11022" max="11022" width="16.28515625" customWidth="1"/>
    <col min="11023" max="11023" width="14.42578125" customWidth="1"/>
    <col min="11024" max="11024" width="14" customWidth="1"/>
    <col min="11025" max="11025" width="14.28515625" customWidth="1"/>
    <col min="11263" max="11263" width="1.28515625" customWidth="1"/>
    <col min="11264" max="11264" width="12.42578125" customWidth="1"/>
    <col min="11265" max="11265" width="12.140625" customWidth="1"/>
    <col min="11266" max="11266" width="6.42578125" customWidth="1"/>
    <col min="11267" max="11267" width="2.5703125" customWidth="1"/>
    <col min="11268" max="11268" width="4" customWidth="1"/>
    <col min="11269" max="11269" width="1.28515625" customWidth="1"/>
    <col min="11270" max="11270" width="6.7109375" customWidth="1"/>
    <col min="11271" max="11271" width="22.42578125" customWidth="1"/>
    <col min="11272" max="11272" width="1.28515625" customWidth="1"/>
    <col min="11273" max="11273" width="6.7109375" customWidth="1"/>
    <col min="11274" max="11274" width="4.28515625" customWidth="1"/>
    <col min="11275" max="11275" width="15.5703125" customWidth="1"/>
    <col min="11276" max="11276" width="17" customWidth="1"/>
    <col min="11277" max="11277" width="17.28515625" customWidth="1"/>
    <col min="11278" max="11278" width="16.28515625" customWidth="1"/>
    <col min="11279" max="11279" width="14.42578125" customWidth="1"/>
    <col min="11280" max="11280" width="14" customWidth="1"/>
    <col min="11281" max="11281" width="14.28515625" customWidth="1"/>
    <col min="11519" max="11519" width="1.28515625" customWidth="1"/>
    <col min="11520" max="11520" width="12.42578125" customWidth="1"/>
    <col min="11521" max="11521" width="12.140625" customWidth="1"/>
    <col min="11522" max="11522" width="6.42578125" customWidth="1"/>
    <col min="11523" max="11523" width="2.5703125" customWidth="1"/>
    <col min="11524" max="11524" width="4" customWidth="1"/>
    <col min="11525" max="11525" width="1.28515625" customWidth="1"/>
    <col min="11526" max="11526" width="6.7109375" customWidth="1"/>
    <col min="11527" max="11527" width="22.42578125" customWidth="1"/>
    <col min="11528" max="11528" width="1.28515625" customWidth="1"/>
    <col min="11529" max="11529" width="6.7109375" customWidth="1"/>
    <col min="11530" max="11530" width="4.28515625" customWidth="1"/>
    <col min="11531" max="11531" width="15.5703125" customWidth="1"/>
    <col min="11532" max="11532" width="17" customWidth="1"/>
    <col min="11533" max="11533" width="17.28515625" customWidth="1"/>
    <col min="11534" max="11534" width="16.28515625" customWidth="1"/>
    <col min="11535" max="11535" width="14.42578125" customWidth="1"/>
    <col min="11536" max="11536" width="14" customWidth="1"/>
    <col min="11537" max="11537" width="14.28515625" customWidth="1"/>
    <col min="11775" max="11775" width="1.28515625" customWidth="1"/>
    <col min="11776" max="11776" width="12.42578125" customWidth="1"/>
    <col min="11777" max="11777" width="12.140625" customWidth="1"/>
    <col min="11778" max="11778" width="6.42578125" customWidth="1"/>
    <col min="11779" max="11779" width="2.5703125" customWidth="1"/>
    <col min="11780" max="11780" width="4" customWidth="1"/>
    <col min="11781" max="11781" width="1.28515625" customWidth="1"/>
    <col min="11782" max="11782" width="6.7109375" customWidth="1"/>
    <col min="11783" max="11783" width="22.42578125" customWidth="1"/>
    <col min="11784" max="11784" width="1.28515625" customWidth="1"/>
    <col min="11785" max="11785" width="6.7109375" customWidth="1"/>
    <col min="11786" max="11786" width="4.28515625" customWidth="1"/>
    <col min="11787" max="11787" width="15.5703125" customWidth="1"/>
    <col min="11788" max="11788" width="17" customWidth="1"/>
    <col min="11789" max="11789" width="17.28515625" customWidth="1"/>
    <col min="11790" max="11790" width="16.28515625" customWidth="1"/>
    <col min="11791" max="11791" width="14.42578125" customWidth="1"/>
    <col min="11792" max="11792" width="14" customWidth="1"/>
    <col min="11793" max="11793" width="14.28515625" customWidth="1"/>
    <col min="12031" max="12031" width="1.28515625" customWidth="1"/>
    <col min="12032" max="12032" width="12.42578125" customWidth="1"/>
    <col min="12033" max="12033" width="12.140625" customWidth="1"/>
    <col min="12034" max="12034" width="6.42578125" customWidth="1"/>
    <col min="12035" max="12035" width="2.5703125" customWidth="1"/>
    <col min="12036" max="12036" width="4" customWidth="1"/>
    <col min="12037" max="12037" width="1.28515625" customWidth="1"/>
    <col min="12038" max="12038" width="6.7109375" customWidth="1"/>
    <col min="12039" max="12039" width="22.42578125" customWidth="1"/>
    <col min="12040" max="12040" width="1.28515625" customWidth="1"/>
    <col min="12041" max="12041" width="6.7109375" customWidth="1"/>
    <col min="12042" max="12042" width="4.28515625" customWidth="1"/>
    <col min="12043" max="12043" width="15.5703125" customWidth="1"/>
    <col min="12044" max="12044" width="17" customWidth="1"/>
    <col min="12045" max="12045" width="17.28515625" customWidth="1"/>
    <col min="12046" max="12046" width="16.28515625" customWidth="1"/>
    <col min="12047" max="12047" width="14.42578125" customWidth="1"/>
    <col min="12048" max="12048" width="14" customWidth="1"/>
    <col min="12049" max="12049" width="14.28515625" customWidth="1"/>
    <col min="12287" max="12287" width="1.28515625" customWidth="1"/>
    <col min="12288" max="12288" width="12.42578125" customWidth="1"/>
    <col min="12289" max="12289" width="12.140625" customWidth="1"/>
    <col min="12290" max="12290" width="6.42578125" customWidth="1"/>
    <col min="12291" max="12291" width="2.5703125" customWidth="1"/>
    <col min="12292" max="12292" width="4" customWidth="1"/>
    <col min="12293" max="12293" width="1.28515625" customWidth="1"/>
    <col min="12294" max="12294" width="6.7109375" customWidth="1"/>
    <col min="12295" max="12295" width="22.42578125" customWidth="1"/>
    <col min="12296" max="12296" width="1.28515625" customWidth="1"/>
    <col min="12297" max="12297" width="6.7109375" customWidth="1"/>
    <col min="12298" max="12298" width="4.28515625" customWidth="1"/>
    <col min="12299" max="12299" width="15.5703125" customWidth="1"/>
    <col min="12300" max="12300" width="17" customWidth="1"/>
    <col min="12301" max="12301" width="17.28515625" customWidth="1"/>
    <col min="12302" max="12302" width="16.28515625" customWidth="1"/>
    <col min="12303" max="12303" width="14.42578125" customWidth="1"/>
    <col min="12304" max="12304" width="14" customWidth="1"/>
    <col min="12305" max="12305" width="14.28515625" customWidth="1"/>
    <col min="12543" max="12543" width="1.28515625" customWidth="1"/>
    <col min="12544" max="12544" width="12.42578125" customWidth="1"/>
    <col min="12545" max="12545" width="12.140625" customWidth="1"/>
    <col min="12546" max="12546" width="6.42578125" customWidth="1"/>
    <col min="12547" max="12547" width="2.5703125" customWidth="1"/>
    <col min="12548" max="12548" width="4" customWidth="1"/>
    <col min="12549" max="12549" width="1.28515625" customWidth="1"/>
    <col min="12550" max="12550" width="6.7109375" customWidth="1"/>
    <col min="12551" max="12551" width="22.42578125" customWidth="1"/>
    <col min="12552" max="12552" width="1.28515625" customWidth="1"/>
    <col min="12553" max="12553" width="6.7109375" customWidth="1"/>
    <col min="12554" max="12554" width="4.28515625" customWidth="1"/>
    <col min="12555" max="12555" width="15.5703125" customWidth="1"/>
    <col min="12556" max="12556" width="17" customWidth="1"/>
    <col min="12557" max="12557" width="17.28515625" customWidth="1"/>
    <col min="12558" max="12558" width="16.28515625" customWidth="1"/>
    <col min="12559" max="12559" width="14.42578125" customWidth="1"/>
    <col min="12560" max="12560" width="14" customWidth="1"/>
    <col min="12561" max="12561" width="14.28515625" customWidth="1"/>
    <col min="12799" max="12799" width="1.28515625" customWidth="1"/>
    <col min="12800" max="12800" width="12.42578125" customWidth="1"/>
    <col min="12801" max="12801" width="12.140625" customWidth="1"/>
    <col min="12802" max="12802" width="6.42578125" customWidth="1"/>
    <col min="12803" max="12803" width="2.5703125" customWidth="1"/>
    <col min="12804" max="12804" width="4" customWidth="1"/>
    <col min="12805" max="12805" width="1.28515625" customWidth="1"/>
    <col min="12806" max="12806" width="6.7109375" customWidth="1"/>
    <col min="12807" max="12807" width="22.42578125" customWidth="1"/>
    <col min="12808" max="12808" width="1.28515625" customWidth="1"/>
    <col min="12809" max="12809" width="6.7109375" customWidth="1"/>
    <col min="12810" max="12810" width="4.28515625" customWidth="1"/>
    <col min="12811" max="12811" width="15.5703125" customWidth="1"/>
    <col min="12812" max="12812" width="17" customWidth="1"/>
    <col min="12813" max="12813" width="17.28515625" customWidth="1"/>
    <col min="12814" max="12814" width="16.28515625" customWidth="1"/>
    <col min="12815" max="12815" width="14.42578125" customWidth="1"/>
    <col min="12816" max="12816" width="14" customWidth="1"/>
    <col min="12817" max="12817" width="14.28515625" customWidth="1"/>
    <col min="13055" max="13055" width="1.28515625" customWidth="1"/>
    <col min="13056" max="13056" width="12.42578125" customWidth="1"/>
    <col min="13057" max="13057" width="12.140625" customWidth="1"/>
    <col min="13058" max="13058" width="6.42578125" customWidth="1"/>
    <col min="13059" max="13059" width="2.5703125" customWidth="1"/>
    <col min="13060" max="13060" width="4" customWidth="1"/>
    <col min="13061" max="13061" width="1.28515625" customWidth="1"/>
    <col min="13062" max="13062" width="6.7109375" customWidth="1"/>
    <col min="13063" max="13063" width="22.42578125" customWidth="1"/>
    <col min="13064" max="13064" width="1.28515625" customWidth="1"/>
    <col min="13065" max="13065" width="6.7109375" customWidth="1"/>
    <col min="13066" max="13066" width="4.28515625" customWidth="1"/>
    <col min="13067" max="13067" width="15.5703125" customWidth="1"/>
    <col min="13068" max="13068" width="17" customWidth="1"/>
    <col min="13069" max="13069" width="17.28515625" customWidth="1"/>
    <col min="13070" max="13070" width="16.28515625" customWidth="1"/>
    <col min="13071" max="13071" width="14.42578125" customWidth="1"/>
    <col min="13072" max="13072" width="14" customWidth="1"/>
    <col min="13073" max="13073" width="14.28515625" customWidth="1"/>
    <col min="13311" max="13311" width="1.28515625" customWidth="1"/>
    <col min="13312" max="13312" width="12.42578125" customWidth="1"/>
    <col min="13313" max="13313" width="12.140625" customWidth="1"/>
    <col min="13314" max="13314" width="6.42578125" customWidth="1"/>
    <col min="13315" max="13315" width="2.5703125" customWidth="1"/>
    <col min="13316" max="13316" width="4" customWidth="1"/>
    <col min="13317" max="13317" width="1.28515625" customWidth="1"/>
    <col min="13318" max="13318" width="6.7109375" customWidth="1"/>
    <col min="13319" max="13319" width="22.42578125" customWidth="1"/>
    <col min="13320" max="13320" width="1.28515625" customWidth="1"/>
    <col min="13321" max="13321" width="6.7109375" customWidth="1"/>
    <col min="13322" max="13322" width="4.28515625" customWidth="1"/>
    <col min="13323" max="13323" width="15.5703125" customWidth="1"/>
    <col min="13324" max="13324" width="17" customWidth="1"/>
    <col min="13325" max="13325" width="17.28515625" customWidth="1"/>
    <col min="13326" max="13326" width="16.28515625" customWidth="1"/>
    <col min="13327" max="13327" width="14.42578125" customWidth="1"/>
    <col min="13328" max="13328" width="14" customWidth="1"/>
    <col min="13329" max="13329" width="14.28515625" customWidth="1"/>
    <col min="13567" max="13567" width="1.28515625" customWidth="1"/>
    <col min="13568" max="13568" width="12.42578125" customWidth="1"/>
    <col min="13569" max="13569" width="12.140625" customWidth="1"/>
    <col min="13570" max="13570" width="6.42578125" customWidth="1"/>
    <col min="13571" max="13571" width="2.5703125" customWidth="1"/>
    <col min="13572" max="13572" width="4" customWidth="1"/>
    <col min="13573" max="13573" width="1.28515625" customWidth="1"/>
    <col min="13574" max="13574" width="6.7109375" customWidth="1"/>
    <col min="13575" max="13575" width="22.42578125" customWidth="1"/>
    <col min="13576" max="13576" width="1.28515625" customWidth="1"/>
    <col min="13577" max="13577" width="6.7109375" customWidth="1"/>
    <col min="13578" max="13578" width="4.28515625" customWidth="1"/>
    <col min="13579" max="13579" width="15.5703125" customWidth="1"/>
    <col min="13580" max="13580" width="17" customWidth="1"/>
    <col min="13581" max="13581" width="17.28515625" customWidth="1"/>
    <col min="13582" max="13582" width="16.28515625" customWidth="1"/>
    <col min="13583" max="13583" width="14.42578125" customWidth="1"/>
    <col min="13584" max="13584" width="14" customWidth="1"/>
    <col min="13585" max="13585" width="14.28515625" customWidth="1"/>
    <col min="13823" max="13823" width="1.28515625" customWidth="1"/>
    <col min="13824" max="13824" width="12.42578125" customWidth="1"/>
    <col min="13825" max="13825" width="12.140625" customWidth="1"/>
    <col min="13826" max="13826" width="6.42578125" customWidth="1"/>
    <col min="13827" max="13827" width="2.5703125" customWidth="1"/>
    <col min="13828" max="13828" width="4" customWidth="1"/>
    <col min="13829" max="13829" width="1.28515625" customWidth="1"/>
    <col min="13830" max="13830" width="6.7109375" customWidth="1"/>
    <col min="13831" max="13831" width="22.42578125" customWidth="1"/>
    <col min="13832" max="13832" width="1.28515625" customWidth="1"/>
    <col min="13833" max="13833" width="6.7109375" customWidth="1"/>
    <col min="13834" max="13834" width="4.28515625" customWidth="1"/>
    <col min="13835" max="13835" width="15.5703125" customWidth="1"/>
    <col min="13836" max="13836" width="17" customWidth="1"/>
    <col min="13837" max="13837" width="17.28515625" customWidth="1"/>
    <col min="13838" max="13838" width="16.28515625" customWidth="1"/>
    <col min="13839" max="13839" width="14.42578125" customWidth="1"/>
    <col min="13840" max="13840" width="14" customWidth="1"/>
    <col min="13841" max="13841" width="14.28515625" customWidth="1"/>
    <col min="14079" max="14079" width="1.28515625" customWidth="1"/>
    <col min="14080" max="14080" width="12.42578125" customWidth="1"/>
    <col min="14081" max="14081" width="12.140625" customWidth="1"/>
    <col min="14082" max="14082" width="6.42578125" customWidth="1"/>
    <col min="14083" max="14083" width="2.5703125" customWidth="1"/>
    <col min="14084" max="14084" width="4" customWidth="1"/>
    <col min="14085" max="14085" width="1.28515625" customWidth="1"/>
    <col min="14086" max="14086" width="6.7109375" customWidth="1"/>
    <col min="14087" max="14087" width="22.42578125" customWidth="1"/>
    <col min="14088" max="14088" width="1.28515625" customWidth="1"/>
    <col min="14089" max="14089" width="6.7109375" customWidth="1"/>
    <col min="14090" max="14090" width="4.28515625" customWidth="1"/>
    <col min="14091" max="14091" width="15.5703125" customWidth="1"/>
    <col min="14092" max="14092" width="17" customWidth="1"/>
    <col min="14093" max="14093" width="17.28515625" customWidth="1"/>
    <col min="14094" max="14094" width="16.28515625" customWidth="1"/>
    <col min="14095" max="14095" width="14.42578125" customWidth="1"/>
    <col min="14096" max="14096" width="14" customWidth="1"/>
    <col min="14097" max="14097" width="14.28515625" customWidth="1"/>
    <col min="14335" max="14335" width="1.28515625" customWidth="1"/>
    <col min="14336" max="14336" width="12.42578125" customWidth="1"/>
    <col min="14337" max="14337" width="12.140625" customWidth="1"/>
    <col min="14338" max="14338" width="6.42578125" customWidth="1"/>
    <col min="14339" max="14339" width="2.5703125" customWidth="1"/>
    <col min="14340" max="14340" width="4" customWidth="1"/>
    <col min="14341" max="14341" width="1.28515625" customWidth="1"/>
    <col min="14342" max="14342" width="6.7109375" customWidth="1"/>
    <col min="14343" max="14343" width="22.42578125" customWidth="1"/>
    <col min="14344" max="14344" width="1.28515625" customWidth="1"/>
    <col min="14345" max="14345" width="6.7109375" customWidth="1"/>
    <col min="14346" max="14346" width="4.28515625" customWidth="1"/>
    <col min="14347" max="14347" width="15.5703125" customWidth="1"/>
    <col min="14348" max="14348" width="17" customWidth="1"/>
    <col min="14349" max="14349" width="17.28515625" customWidth="1"/>
    <col min="14350" max="14350" width="16.28515625" customWidth="1"/>
    <col min="14351" max="14351" width="14.42578125" customWidth="1"/>
    <col min="14352" max="14352" width="14" customWidth="1"/>
    <col min="14353" max="14353" width="14.28515625" customWidth="1"/>
    <col min="14591" max="14591" width="1.28515625" customWidth="1"/>
    <col min="14592" max="14592" width="12.42578125" customWidth="1"/>
    <col min="14593" max="14593" width="12.140625" customWidth="1"/>
    <col min="14594" max="14594" width="6.42578125" customWidth="1"/>
    <col min="14595" max="14595" width="2.5703125" customWidth="1"/>
    <col min="14596" max="14596" width="4" customWidth="1"/>
    <col min="14597" max="14597" width="1.28515625" customWidth="1"/>
    <col min="14598" max="14598" width="6.7109375" customWidth="1"/>
    <col min="14599" max="14599" width="22.42578125" customWidth="1"/>
    <col min="14600" max="14600" width="1.28515625" customWidth="1"/>
    <col min="14601" max="14601" width="6.7109375" customWidth="1"/>
    <col min="14602" max="14602" width="4.28515625" customWidth="1"/>
    <col min="14603" max="14603" width="15.5703125" customWidth="1"/>
    <col min="14604" max="14604" width="17" customWidth="1"/>
    <col min="14605" max="14605" width="17.28515625" customWidth="1"/>
    <col min="14606" max="14606" width="16.28515625" customWidth="1"/>
    <col min="14607" max="14607" width="14.42578125" customWidth="1"/>
    <col min="14608" max="14608" width="14" customWidth="1"/>
    <col min="14609" max="14609" width="14.28515625" customWidth="1"/>
    <col min="14847" max="14847" width="1.28515625" customWidth="1"/>
    <col min="14848" max="14848" width="12.42578125" customWidth="1"/>
    <col min="14849" max="14849" width="12.140625" customWidth="1"/>
    <col min="14850" max="14850" width="6.42578125" customWidth="1"/>
    <col min="14851" max="14851" width="2.5703125" customWidth="1"/>
    <col min="14852" max="14852" width="4" customWidth="1"/>
    <col min="14853" max="14853" width="1.28515625" customWidth="1"/>
    <col min="14854" max="14854" width="6.7109375" customWidth="1"/>
    <col min="14855" max="14855" width="22.42578125" customWidth="1"/>
    <col min="14856" max="14856" width="1.28515625" customWidth="1"/>
    <col min="14857" max="14857" width="6.7109375" customWidth="1"/>
    <col min="14858" max="14858" width="4.28515625" customWidth="1"/>
    <col min="14859" max="14859" width="15.5703125" customWidth="1"/>
    <col min="14860" max="14860" width="17" customWidth="1"/>
    <col min="14861" max="14861" width="17.28515625" customWidth="1"/>
    <col min="14862" max="14862" width="16.28515625" customWidth="1"/>
    <col min="14863" max="14863" width="14.42578125" customWidth="1"/>
    <col min="14864" max="14864" width="14" customWidth="1"/>
    <col min="14865" max="14865" width="14.28515625" customWidth="1"/>
    <col min="15103" max="15103" width="1.28515625" customWidth="1"/>
    <col min="15104" max="15104" width="12.42578125" customWidth="1"/>
    <col min="15105" max="15105" width="12.140625" customWidth="1"/>
    <col min="15106" max="15106" width="6.42578125" customWidth="1"/>
    <col min="15107" max="15107" width="2.5703125" customWidth="1"/>
    <col min="15108" max="15108" width="4" customWidth="1"/>
    <col min="15109" max="15109" width="1.28515625" customWidth="1"/>
    <col min="15110" max="15110" width="6.7109375" customWidth="1"/>
    <col min="15111" max="15111" width="22.42578125" customWidth="1"/>
    <col min="15112" max="15112" width="1.28515625" customWidth="1"/>
    <col min="15113" max="15113" width="6.7109375" customWidth="1"/>
    <col min="15114" max="15114" width="4.28515625" customWidth="1"/>
    <col min="15115" max="15115" width="15.5703125" customWidth="1"/>
    <col min="15116" max="15116" width="17" customWidth="1"/>
    <col min="15117" max="15117" width="17.28515625" customWidth="1"/>
    <col min="15118" max="15118" width="16.28515625" customWidth="1"/>
    <col min="15119" max="15119" width="14.42578125" customWidth="1"/>
    <col min="15120" max="15120" width="14" customWidth="1"/>
    <col min="15121" max="15121" width="14.28515625" customWidth="1"/>
    <col min="15359" max="15359" width="1.28515625" customWidth="1"/>
    <col min="15360" max="15360" width="12.42578125" customWidth="1"/>
    <col min="15361" max="15361" width="12.140625" customWidth="1"/>
    <col min="15362" max="15362" width="6.42578125" customWidth="1"/>
    <col min="15363" max="15363" width="2.5703125" customWidth="1"/>
    <col min="15364" max="15364" width="4" customWidth="1"/>
    <col min="15365" max="15365" width="1.28515625" customWidth="1"/>
    <col min="15366" max="15366" width="6.7109375" customWidth="1"/>
    <col min="15367" max="15367" width="22.42578125" customWidth="1"/>
    <col min="15368" max="15368" width="1.28515625" customWidth="1"/>
    <col min="15369" max="15369" width="6.7109375" customWidth="1"/>
    <col min="15370" max="15370" width="4.28515625" customWidth="1"/>
    <col min="15371" max="15371" width="15.5703125" customWidth="1"/>
    <col min="15372" max="15372" width="17" customWidth="1"/>
    <col min="15373" max="15373" width="17.28515625" customWidth="1"/>
    <col min="15374" max="15374" width="16.28515625" customWidth="1"/>
    <col min="15375" max="15375" width="14.42578125" customWidth="1"/>
    <col min="15376" max="15376" width="14" customWidth="1"/>
    <col min="15377" max="15377" width="14.28515625" customWidth="1"/>
    <col min="15615" max="15615" width="1.28515625" customWidth="1"/>
    <col min="15616" max="15616" width="12.42578125" customWidth="1"/>
    <col min="15617" max="15617" width="12.140625" customWidth="1"/>
    <col min="15618" max="15618" width="6.42578125" customWidth="1"/>
    <col min="15619" max="15619" width="2.5703125" customWidth="1"/>
    <col min="15620" max="15620" width="4" customWidth="1"/>
    <col min="15621" max="15621" width="1.28515625" customWidth="1"/>
    <col min="15622" max="15622" width="6.7109375" customWidth="1"/>
    <col min="15623" max="15623" width="22.42578125" customWidth="1"/>
    <col min="15624" max="15624" width="1.28515625" customWidth="1"/>
    <col min="15625" max="15625" width="6.7109375" customWidth="1"/>
    <col min="15626" max="15626" width="4.28515625" customWidth="1"/>
    <col min="15627" max="15627" width="15.5703125" customWidth="1"/>
    <col min="15628" max="15628" width="17" customWidth="1"/>
    <col min="15629" max="15629" width="17.28515625" customWidth="1"/>
    <col min="15630" max="15630" width="16.28515625" customWidth="1"/>
    <col min="15631" max="15631" width="14.42578125" customWidth="1"/>
    <col min="15632" max="15632" width="14" customWidth="1"/>
    <col min="15633" max="15633" width="14.28515625" customWidth="1"/>
    <col min="15871" max="15871" width="1.28515625" customWidth="1"/>
    <col min="15872" max="15872" width="12.42578125" customWidth="1"/>
    <col min="15873" max="15873" width="12.140625" customWidth="1"/>
    <col min="15874" max="15874" width="6.42578125" customWidth="1"/>
    <col min="15875" max="15875" width="2.5703125" customWidth="1"/>
    <col min="15876" max="15876" width="4" customWidth="1"/>
    <col min="15877" max="15877" width="1.28515625" customWidth="1"/>
    <col min="15878" max="15878" width="6.7109375" customWidth="1"/>
    <col min="15879" max="15879" width="22.42578125" customWidth="1"/>
    <col min="15880" max="15880" width="1.28515625" customWidth="1"/>
    <col min="15881" max="15881" width="6.7109375" customWidth="1"/>
    <col min="15882" max="15882" width="4.28515625" customWidth="1"/>
    <col min="15883" max="15883" width="15.5703125" customWidth="1"/>
    <col min="15884" max="15884" width="17" customWidth="1"/>
    <col min="15885" max="15885" width="17.28515625" customWidth="1"/>
    <col min="15886" max="15886" width="16.28515625" customWidth="1"/>
    <col min="15887" max="15887" width="14.42578125" customWidth="1"/>
    <col min="15888" max="15888" width="14" customWidth="1"/>
    <col min="15889" max="15889" width="14.28515625" customWidth="1"/>
    <col min="16127" max="16127" width="1.28515625" customWidth="1"/>
    <col min="16128" max="16128" width="12.42578125" customWidth="1"/>
    <col min="16129" max="16129" width="12.140625" customWidth="1"/>
    <col min="16130" max="16130" width="6.42578125" customWidth="1"/>
    <col min="16131" max="16131" width="2.5703125" customWidth="1"/>
    <col min="16132" max="16132" width="4" customWidth="1"/>
    <col min="16133" max="16133" width="1.28515625" customWidth="1"/>
    <col min="16134" max="16134" width="6.7109375" customWidth="1"/>
    <col min="16135" max="16135" width="22.42578125" customWidth="1"/>
    <col min="16136" max="16136" width="1.28515625" customWidth="1"/>
    <col min="16137" max="16137" width="6.7109375" customWidth="1"/>
    <col min="16138" max="16138" width="4.28515625" customWidth="1"/>
    <col min="16139" max="16139" width="15.5703125" customWidth="1"/>
    <col min="16140" max="16140" width="17" customWidth="1"/>
    <col min="16141" max="16141" width="17.28515625" customWidth="1"/>
    <col min="16142" max="16142" width="16.28515625" customWidth="1"/>
    <col min="16143" max="16143" width="14.42578125" customWidth="1"/>
    <col min="16144" max="16144" width="14" customWidth="1"/>
    <col min="16145" max="16145" width="14.28515625" customWidth="1"/>
  </cols>
  <sheetData>
    <row r="1" spans="2:17" ht="7.15" customHeight="1" x14ac:dyDescent="0.25"/>
    <row r="2" spans="2:17" x14ac:dyDescent="0.25">
      <c r="B2" s="225" t="s">
        <v>68</v>
      </c>
      <c r="C2" s="226"/>
      <c r="D2" s="226"/>
      <c r="E2" s="226"/>
      <c r="F2" s="226"/>
      <c r="G2" s="226"/>
      <c r="H2" s="226"/>
      <c r="M2" s="228"/>
      <c r="N2" s="228"/>
      <c r="O2" s="226"/>
    </row>
    <row r="3" spans="2:17" x14ac:dyDescent="0.25">
      <c r="B3" s="225" t="s">
        <v>69</v>
      </c>
      <c r="C3" s="226"/>
      <c r="D3" s="226"/>
      <c r="E3" s="226"/>
      <c r="L3" s="228"/>
      <c r="M3" s="226"/>
      <c r="N3" s="226"/>
      <c r="O3" s="226"/>
    </row>
    <row r="4" spans="2:17" ht="12.75" customHeight="1" x14ac:dyDescent="0.25">
      <c r="B4" s="225" t="s">
        <v>70</v>
      </c>
      <c r="C4" s="226"/>
      <c r="D4" s="226"/>
      <c r="H4" s="227"/>
      <c r="I4" s="227"/>
      <c r="J4" s="227"/>
      <c r="K4" s="227"/>
      <c r="L4" s="227"/>
      <c r="M4" s="227"/>
      <c r="N4" s="227"/>
    </row>
    <row r="5" spans="2:17" ht="6" customHeight="1" x14ac:dyDescent="0.25">
      <c r="H5" s="227"/>
      <c r="I5" s="227"/>
      <c r="J5" s="227"/>
      <c r="K5" s="227"/>
      <c r="L5" s="227"/>
      <c r="M5" s="227"/>
      <c r="N5" s="227"/>
    </row>
    <row r="6" spans="2:17" ht="22.5" customHeight="1" x14ac:dyDescent="0.25"/>
    <row r="7" spans="2:17" ht="22.5" customHeight="1" x14ac:dyDescent="0.25">
      <c r="B7" s="172" t="s">
        <v>178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</row>
    <row r="8" spans="2:17" ht="22.5" customHeight="1" x14ac:dyDescent="0.25"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</row>
    <row r="9" spans="2:17" ht="22.5" customHeight="1" x14ac:dyDescent="0.25"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</row>
    <row r="10" spans="2:17" ht="22.5" customHeight="1" x14ac:dyDescent="0.3">
      <c r="B10" s="253" t="s">
        <v>186</v>
      </c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</row>
    <row r="11" spans="2:17" ht="22.5" customHeight="1" x14ac:dyDescent="0.3"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2:17" ht="22.5" customHeight="1" x14ac:dyDescent="0.25">
      <c r="B12" s="219" t="s">
        <v>88</v>
      </c>
      <c r="C12" s="219" t="s">
        <v>89</v>
      </c>
      <c r="D12" s="221" t="s">
        <v>199</v>
      </c>
      <c r="E12" s="222"/>
      <c r="F12" s="222"/>
      <c r="G12" s="222"/>
      <c r="H12" s="222"/>
      <c r="I12" s="222"/>
      <c r="J12" s="222"/>
      <c r="K12" s="222"/>
      <c r="L12" s="222"/>
      <c r="M12" s="91" t="s">
        <v>179</v>
      </c>
      <c r="N12" s="88" t="s">
        <v>91</v>
      </c>
      <c r="O12" s="144" t="s">
        <v>180</v>
      </c>
      <c r="P12" s="144" t="s">
        <v>92</v>
      </c>
      <c r="Q12" s="145" t="s">
        <v>181</v>
      </c>
    </row>
    <row r="13" spans="2:17" ht="9.75" customHeight="1" x14ac:dyDescent="0.25">
      <c r="B13" s="220"/>
      <c r="C13" s="220"/>
      <c r="D13" s="223"/>
      <c r="E13" s="224"/>
      <c r="F13" s="224"/>
      <c r="G13" s="224"/>
      <c r="H13" s="224"/>
      <c r="I13" s="224"/>
      <c r="J13" s="224"/>
      <c r="K13" s="224"/>
      <c r="L13" s="224"/>
      <c r="M13" s="91" t="s">
        <v>44</v>
      </c>
      <c r="N13" s="91" t="s">
        <v>44</v>
      </c>
      <c r="O13" s="92" t="s">
        <v>44</v>
      </c>
      <c r="P13" s="92" t="s">
        <v>44</v>
      </c>
      <c r="Q13" s="93" t="s">
        <v>44</v>
      </c>
    </row>
    <row r="14" spans="2:17" ht="15.75" customHeight="1" x14ac:dyDescent="0.25">
      <c r="B14" s="135">
        <v>6</v>
      </c>
      <c r="C14" s="136"/>
      <c r="D14" s="250" t="s">
        <v>1</v>
      </c>
      <c r="E14" s="251"/>
      <c r="F14" s="251"/>
      <c r="G14" s="251"/>
      <c r="H14" s="251"/>
      <c r="I14" s="251"/>
      <c r="J14" s="251"/>
      <c r="K14" s="251"/>
      <c r="L14" s="252"/>
      <c r="M14" s="149">
        <f>SUM(M15+M22+M25+M29)</f>
        <v>809443</v>
      </c>
      <c r="N14" s="149">
        <f t="shared" ref="N14:Q14" si="0">SUM(N15+N22+N25+N29)</f>
        <v>1877311</v>
      </c>
      <c r="O14" s="149">
        <f t="shared" si="0"/>
        <v>1252896</v>
      </c>
      <c r="P14" s="149">
        <f t="shared" si="0"/>
        <v>847896</v>
      </c>
      <c r="Q14" s="149">
        <f t="shared" si="0"/>
        <v>732896</v>
      </c>
    </row>
    <row r="15" spans="2:17" ht="13.5" customHeight="1" x14ac:dyDescent="0.25">
      <c r="B15" s="137">
        <v>63</v>
      </c>
      <c r="C15" s="138"/>
      <c r="D15" s="242" t="s">
        <v>187</v>
      </c>
      <c r="E15" s="243"/>
      <c r="F15" s="243"/>
      <c r="G15" s="243"/>
      <c r="H15" s="243"/>
      <c r="I15" s="243"/>
      <c r="J15" s="243"/>
      <c r="K15" s="243"/>
      <c r="L15" s="244"/>
      <c r="M15" s="148">
        <f>SUM(M16:M21)</f>
        <v>65418</v>
      </c>
      <c r="N15" s="148">
        <f t="shared" ref="N15:Q15" si="1">SUM(N16:N21)</f>
        <v>68926</v>
      </c>
      <c r="O15" s="148">
        <f t="shared" si="1"/>
        <v>600886</v>
      </c>
      <c r="P15" s="148">
        <f t="shared" si="1"/>
        <v>195886</v>
      </c>
      <c r="Q15" s="148">
        <f t="shared" si="1"/>
        <v>80886</v>
      </c>
    </row>
    <row r="16" spans="2:17" ht="10.5" customHeight="1" x14ac:dyDescent="0.25">
      <c r="B16" s="139">
        <v>63612</v>
      </c>
      <c r="C16" s="123"/>
      <c r="D16" s="208" t="s">
        <v>188</v>
      </c>
      <c r="E16" s="209"/>
      <c r="F16" s="209"/>
      <c r="G16" s="209"/>
      <c r="H16" s="209"/>
      <c r="I16" s="209"/>
      <c r="J16" s="209"/>
      <c r="K16" s="209"/>
      <c r="L16" s="231"/>
      <c r="M16" s="65">
        <f>SUM(M95+M140)</f>
        <v>16034</v>
      </c>
      <c r="N16" s="65">
        <f>SUM(N95+N140)</f>
        <v>29190</v>
      </c>
      <c r="O16" s="65">
        <f>SUM(O95+O140)</f>
        <v>53043</v>
      </c>
      <c r="P16" s="65">
        <f>SUM(P95+P140)</f>
        <v>53043</v>
      </c>
      <c r="Q16" s="65">
        <f>SUM(Q95+Q140)</f>
        <v>53043</v>
      </c>
    </row>
    <row r="17" spans="2:17" ht="12.75" customHeight="1" x14ac:dyDescent="0.25">
      <c r="B17" s="140">
        <v>63613</v>
      </c>
      <c r="C17" s="123"/>
      <c r="D17" s="208" t="s">
        <v>189</v>
      </c>
      <c r="E17" s="209"/>
      <c r="F17" s="209"/>
      <c r="G17" s="209"/>
      <c r="H17" s="209"/>
      <c r="I17" s="209"/>
      <c r="J17" s="209"/>
      <c r="K17" s="209"/>
      <c r="L17" s="231"/>
      <c r="M17" s="65">
        <f>SUM(M151)</f>
        <v>7300</v>
      </c>
      <c r="N17" s="65">
        <f t="shared" ref="N17:Q17" si="2">SUM(N151)</f>
        <v>9608</v>
      </c>
      <c r="O17" s="65">
        <f t="shared" si="2"/>
        <v>8668</v>
      </c>
      <c r="P17" s="65">
        <f t="shared" si="2"/>
        <v>8668</v>
      </c>
      <c r="Q17" s="65">
        <f t="shared" si="2"/>
        <v>8668</v>
      </c>
    </row>
    <row r="18" spans="2:17" ht="12.75" customHeight="1" x14ac:dyDescent="0.25">
      <c r="B18" s="140">
        <v>63613</v>
      </c>
      <c r="C18" s="123"/>
      <c r="D18" s="208" t="s">
        <v>190</v>
      </c>
      <c r="E18" s="209"/>
      <c r="F18" s="209"/>
      <c r="G18" s="209"/>
      <c r="H18" s="209"/>
      <c r="I18" s="209"/>
      <c r="J18" s="209"/>
      <c r="K18" s="209"/>
      <c r="L18" s="231"/>
      <c r="M18" s="65">
        <f>SUM(M100+M159)</f>
        <v>15539</v>
      </c>
      <c r="N18" s="65">
        <f>SUM(N100+N159)</f>
        <v>15930</v>
      </c>
      <c r="O18" s="65">
        <f>SUM(O100+O159)</f>
        <v>19175</v>
      </c>
      <c r="P18" s="65">
        <f>SUM(P100+P159)</f>
        <v>19175</v>
      </c>
      <c r="Q18" s="65">
        <f>SUM(Q100+Q159)</f>
        <v>19175</v>
      </c>
    </row>
    <row r="19" spans="2:17" ht="10.5" customHeight="1" x14ac:dyDescent="0.25">
      <c r="B19" s="140">
        <v>63622</v>
      </c>
      <c r="C19" s="123"/>
      <c r="D19" s="208" t="s">
        <v>191</v>
      </c>
      <c r="E19" s="209"/>
      <c r="F19" s="209"/>
      <c r="G19" s="209"/>
      <c r="H19" s="209"/>
      <c r="I19" s="209"/>
      <c r="J19" s="209"/>
      <c r="K19" s="209"/>
      <c r="L19" s="231"/>
      <c r="M19" s="65">
        <f>SUM(M184+M198)</f>
        <v>26545</v>
      </c>
      <c r="N19" s="65">
        <f t="shared" ref="N19" si="3">SUM(N184+N198)</f>
        <v>0</v>
      </c>
      <c r="O19" s="65">
        <f>SUM(O184+O198+O214)</f>
        <v>520000</v>
      </c>
      <c r="P19" s="65">
        <f t="shared" ref="P19:Q19" si="4">SUM(P184+P198+P214)</f>
        <v>115000</v>
      </c>
      <c r="Q19" s="65">
        <f t="shared" si="4"/>
        <v>0</v>
      </c>
    </row>
    <row r="20" spans="2:17" ht="11.25" customHeight="1" x14ac:dyDescent="0.25">
      <c r="B20" s="140">
        <v>63811</v>
      </c>
      <c r="C20" s="123"/>
      <c r="D20" s="208" t="s">
        <v>192</v>
      </c>
      <c r="E20" s="209"/>
      <c r="F20" s="209"/>
      <c r="G20" s="209"/>
      <c r="H20" s="209"/>
      <c r="I20" s="209"/>
      <c r="J20" s="209"/>
      <c r="K20" s="209"/>
      <c r="L20" s="231"/>
      <c r="M20" s="65">
        <f>SUM(M165)</f>
        <v>0</v>
      </c>
      <c r="N20" s="65">
        <f t="shared" ref="N20:Q20" si="5">SUM(N165)</f>
        <v>0</v>
      </c>
      <c r="O20" s="65">
        <f t="shared" si="5"/>
        <v>0</v>
      </c>
      <c r="P20" s="65">
        <f t="shared" si="5"/>
        <v>0</v>
      </c>
      <c r="Q20" s="65">
        <f t="shared" si="5"/>
        <v>0</v>
      </c>
    </row>
    <row r="21" spans="2:17" ht="10.5" customHeight="1" x14ac:dyDescent="0.25">
      <c r="B21" s="140">
        <v>63821</v>
      </c>
      <c r="C21" s="123"/>
      <c r="D21" s="208" t="s">
        <v>193</v>
      </c>
      <c r="E21" s="209"/>
      <c r="F21" s="209"/>
      <c r="G21" s="209"/>
      <c r="H21" s="209"/>
      <c r="I21" s="209"/>
      <c r="J21" s="209"/>
      <c r="K21" s="209"/>
      <c r="L21" s="231"/>
      <c r="M21" s="65">
        <f>SUM(M192)</f>
        <v>0</v>
      </c>
      <c r="N21" s="65">
        <v>14198</v>
      </c>
      <c r="O21" s="65">
        <f>SUM(O192)</f>
        <v>0</v>
      </c>
      <c r="P21" s="65">
        <f>SUM(P192)</f>
        <v>0</v>
      </c>
      <c r="Q21" s="65">
        <f>SUM(Q192)</f>
        <v>0</v>
      </c>
    </row>
    <row r="22" spans="2:17" ht="21.75" customHeight="1" x14ac:dyDescent="0.25">
      <c r="B22" s="137">
        <v>65</v>
      </c>
      <c r="C22" s="138"/>
      <c r="D22" s="242" t="s">
        <v>57</v>
      </c>
      <c r="E22" s="243"/>
      <c r="F22" s="243"/>
      <c r="G22" s="243"/>
      <c r="H22" s="243"/>
      <c r="I22" s="243"/>
      <c r="J22" s="243"/>
      <c r="K22" s="243"/>
      <c r="L22" s="244"/>
      <c r="M22" s="148">
        <f>SUM(M23:M24)</f>
        <v>8170</v>
      </c>
      <c r="N22" s="148">
        <f t="shared" ref="N22:Q22" si="6">SUM(N23:N24)</f>
        <v>31670</v>
      </c>
      <c r="O22" s="148">
        <f t="shared" si="6"/>
        <v>28680</v>
      </c>
      <c r="P22" s="148">
        <f t="shared" si="6"/>
        <v>28680</v>
      </c>
      <c r="Q22" s="148">
        <f t="shared" si="6"/>
        <v>28680</v>
      </c>
    </row>
    <row r="23" spans="2:17" ht="11.25" customHeight="1" x14ac:dyDescent="0.25">
      <c r="B23" s="140">
        <v>65264</v>
      </c>
      <c r="C23" s="123"/>
      <c r="D23" s="208" t="s">
        <v>194</v>
      </c>
      <c r="E23" s="209"/>
      <c r="F23" s="209"/>
      <c r="G23" s="209"/>
      <c r="H23" s="209"/>
      <c r="I23" s="209"/>
      <c r="J23" s="209"/>
      <c r="K23" s="209"/>
      <c r="L23" s="231"/>
      <c r="M23" s="65">
        <f>SUM(M73+M120)</f>
        <v>8170</v>
      </c>
      <c r="N23" s="65">
        <f t="shared" ref="N23:Q23" si="7">SUM(N73+N120)</f>
        <v>31670</v>
      </c>
      <c r="O23" s="65">
        <f>SUM(O73+O120)</f>
        <v>28680</v>
      </c>
      <c r="P23" s="65">
        <f t="shared" si="7"/>
        <v>28680</v>
      </c>
      <c r="Q23" s="65">
        <f t="shared" si="7"/>
        <v>28680</v>
      </c>
    </row>
    <row r="24" spans="2:17" ht="11.25" customHeight="1" x14ac:dyDescent="0.25">
      <c r="B24" s="140">
        <v>65267</v>
      </c>
      <c r="C24" s="123"/>
      <c r="D24" s="208" t="s">
        <v>195</v>
      </c>
      <c r="E24" s="209"/>
      <c r="F24" s="209"/>
      <c r="G24" s="209"/>
      <c r="H24" s="209"/>
      <c r="I24" s="209"/>
      <c r="J24" s="209"/>
      <c r="K24" s="209"/>
      <c r="L24" s="231"/>
      <c r="M24" s="130"/>
      <c r="N24" s="143"/>
      <c r="O24" s="143"/>
      <c r="P24" s="143"/>
      <c r="Q24" s="143"/>
    </row>
    <row r="25" spans="2:17" ht="11.25" customHeight="1" x14ac:dyDescent="0.25">
      <c r="B25" s="137">
        <v>66</v>
      </c>
      <c r="C25" s="141"/>
      <c r="D25" s="242" t="s">
        <v>45</v>
      </c>
      <c r="E25" s="243"/>
      <c r="F25" s="243"/>
      <c r="G25" s="243"/>
      <c r="H25" s="243"/>
      <c r="I25" s="243"/>
      <c r="J25" s="243"/>
      <c r="K25" s="243"/>
      <c r="L25" s="244"/>
      <c r="M25" s="148">
        <f>SUM(M26:M28)</f>
        <v>37802</v>
      </c>
      <c r="N25" s="148">
        <f t="shared" ref="N25:Q25" si="8">SUM(N26:N28)</f>
        <v>59110</v>
      </c>
      <c r="O25" s="148">
        <f t="shared" si="8"/>
        <v>42830</v>
      </c>
      <c r="P25" s="148">
        <f t="shared" si="8"/>
        <v>42830</v>
      </c>
      <c r="Q25" s="148">
        <f t="shared" si="8"/>
        <v>42830</v>
      </c>
    </row>
    <row r="26" spans="2:17" ht="13.5" customHeight="1" x14ac:dyDescent="0.25">
      <c r="B26" s="140">
        <v>66151</v>
      </c>
      <c r="C26" s="123"/>
      <c r="D26" s="208" t="s">
        <v>61</v>
      </c>
      <c r="E26" s="209"/>
      <c r="F26" s="209"/>
      <c r="G26" s="209"/>
      <c r="H26" s="209"/>
      <c r="I26" s="209"/>
      <c r="J26" s="209"/>
      <c r="K26" s="209"/>
      <c r="L26" s="231"/>
      <c r="M26" s="65">
        <f>SUM(M127+M169)</f>
        <v>37454</v>
      </c>
      <c r="N26" s="65">
        <f>SUM(N127+N169)</f>
        <v>31830</v>
      </c>
      <c r="O26" s="65">
        <f>SUM(O127+O169)</f>
        <v>31830</v>
      </c>
      <c r="P26" s="65">
        <f t="shared" ref="P26:Q26" si="9">SUM(P127+P169)</f>
        <v>31830</v>
      </c>
      <c r="Q26" s="65">
        <f t="shared" si="9"/>
        <v>31830</v>
      </c>
    </row>
    <row r="27" spans="2:17" ht="13.5" customHeight="1" x14ac:dyDescent="0.25">
      <c r="B27" s="140">
        <v>66311</v>
      </c>
      <c r="C27" s="123"/>
      <c r="D27" s="208" t="s">
        <v>81</v>
      </c>
      <c r="E27" s="209"/>
      <c r="F27" s="209"/>
      <c r="G27" s="209"/>
      <c r="H27" s="209"/>
      <c r="I27" s="209"/>
      <c r="J27" s="209"/>
      <c r="K27" s="209"/>
      <c r="L27" s="231"/>
      <c r="M27" s="65">
        <f>SUM(M187)</f>
        <v>348</v>
      </c>
      <c r="N27" s="65">
        <f t="shared" ref="N27:Q27" si="10">SUM(N187)</f>
        <v>2030</v>
      </c>
      <c r="O27" s="65">
        <f t="shared" si="10"/>
        <v>1700</v>
      </c>
      <c r="P27" s="65">
        <f t="shared" si="10"/>
        <v>1700</v>
      </c>
      <c r="Q27" s="65">
        <f t="shared" si="10"/>
        <v>1700</v>
      </c>
    </row>
    <row r="28" spans="2:17" ht="13.5" customHeight="1" x14ac:dyDescent="0.25">
      <c r="B28" s="140">
        <v>66142</v>
      </c>
      <c r="C28" s="123"/>
      <c r="D28" s="208" t="s">
        <v>202</v>
      </c>
      <c r="E28" s="209"/>
      <c r="F28" s="209"/>
      <c r="G28" s="209"/>
      <c r="H28" s="209"/>
      <c r="I28" s="209"/>
      <c r="J28" s="209"/>
      <c r="K28" s="209"/>
      <c r="L28" s="231"/>
      <c r="M28" s="65"/>
      <c r="N28" s="65">
        <f>SUM(N217)</f>
        <v>25250</v>
      </c>
      <c r="O28" s="65">
        <f>SUM(O218)</f>
        <v>9300</v>
      </c>
      <c r="P28" s="65">
        <f t="shared" ref="P28:Q28" si="11">SUM(P218)</f>
        <v>9300</v>
      </c>
      <c r="Q28" s="65">
        <f t="shared" si="11"/>
        <v>9300</v>
      </c>
    </row>
    <row r="29" spans="2:17" ht="15" customHeight="1" x14ac:dyDescent="0.25">
      <c r="B29" s="137">
        <v>67</v>
      </c>
      <c r="C29" s="138"/>
      <c r="D29" s="242" t="s">
        <v>196</v>
      </c>
      <c r="E29" s="243"/>
      <c r="F29" s="243"/>
      <c r="G29" s="243"/>
      <c r="H29" s="243"/>
      <c r="I29" s="243"/>
      <c r="J29" s="243"/>
      <c r="K29" s="243"/>
      <c r="L29" s="244"/>
      <c r="M29" s="148">
        <f>SUM(M43)+M108+M176+M195+M201+M205+M208</f>
        <v>698053</v>
      </c>
      <c r="N29" s="148">
        <f>SUM(N43)+N108+N176+N195+N201+N205+N208+N232+N236</f>
        <v>1717605</v>
      </c>
      <c r="O29" s="148">
        <f>SUM(O43)+O108+O176+O195+O201+O205+O208</f>
        <v>580500</v>
      </c>
      <c r="P29" s="148">
        <f>SUM(P43)+P108+P176+P195+P201+P205+P208</f>
        <v>580500</v>
      </c>
      <c r="Q29" s="148">
        <f>SUM(Q43)+Q108+Q176+Q195+Q201+Q205+Q208</f>
        <v>580500</v>
      </c>
    </row>
    <row r="30" spans="2:17" ht="12.75" customHeight="1" x14ac:dyDescent="0.25">
      <c r="B30" s="142">
        <v>92211</v>
      </c>
      <c r="C30" s="143"/>
      <c r="D30" s="239" t="s">
        <v>197</v>
      </c>
      <c r="E30" s="240"/>
      <c r="F30" s="240"/>
      <c r="G30" s="240"/>
      <c r="H30" s="240"/>
      <c r="I30" s="240"/>
      <c r="J30" s="240"/>
      <c r="K30" s="240"/>
      <c r="L30" s="241"/>
      <c r="M30" s="65">
        <v>5802</v>
      </c>
      <c r="N30" s="65">
        <v>5802</v>
      </c>
      <c r="O30" s="130"/>
      <c r="P30" s="130"/>
      <c r="Q30" s="130"/>
    </row>
    <row r="31" spans="2:17" ht="12.75" customHeight="1" x14ac:dyDescent="0.25">
      <c r="B31" s="142">
        <v>92221</v>
      </c>
      <c r="C31" s="143"/>
      <c r="D31" s="239" t="s">
        <v>198</v>
      </c>
      <c r="E31" s="240"/>
      <c r="F31" s="240"/>
      <c r="G31" s="240"/>
      <c r="H31" s="240"/>
      <c r="I31" s="240"/>
      <c r="J31" s="240"/>
      <c r="K31" s="240"/>
      <c r="L31" s="241"/>
      <c r="M31" s="130"/>
      <c r="N31" s="130"/>
      <c r="O31" s="130"/>
      <c r="P31" s="130"/>
      <c r="Q31" s="130"/>
    </row>
    <row r="32" spans="2:17" ht="15" customHeight="1" x14ac:dyDescent="0.25">
      <c r="B32" s="162" t="s">
        <v>203</v>
      </c>
      <c r="C32" s="158"/>
      <c r="D32" s="232"/>
      <c r="E32" s="233"/>
      <c r="F32" s="233"/>
      <c r="G32" s="233"/>
      <c r="H32" s="233"/>
      <c r="I32" s="233"/>
      <c r="J32" s="233"/>
      <c r="K32" s="233"/>
      <c r="L32" s="234"/>
      <c r="M32" s="160"/>
      <c r="N32" s="161">
        <f>SUM(N14+N30)</f>
        <v>1883113</v>
      </c>
      <c r="O32" s="159"/>
      <c r="P32" s="159"/>
      <c r="Q32" s="159"/>
    </row>
    <row r="33" spans="2:17" ht="15" customHeight="1" x14ac:dyDescent="0.25">
      <c r="B33" s="81"/>
      <c r="C33" s="82"/>
      <c r="D33" s="82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4"/>
      <c r="P33" s="84"/>
      <c r="Q33" s="84"/>
    </row>
    <row r="34" spans="2:17" ht="15" customHeight="1" x14ac:dyDescent="0.25">
      <c r="B34" s="85"/>
      <c r="C34" s="86"/>
      <c r="D34" s="86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7"/>
      <c r="P34" s="87"/>
      <c r="Q34" s="87"/>
    </row>
    <row r="35" spans="2:17" ht="15" customHeight="1" x14ac:dyDescent="0.25">
      <c r="B35" s="219" t="s">
        <v>88</v>
      </c>
      <c r="C35" s="219" t="s">
        <v>89</v>
      </c>
      <c r="D35" s="221" t="s">
        <v>90</v>
      </c>
      <c r="E35" s="222"/>
      <c r="F35" s="222"/>
      <c r="G35" s="222"/>
      <c r="H35" s="222"/>
      <c r="I35" s="222"/>
      <c r="J35" s="222"/>
      <c r="K35" s="222"/>
      <c r="L35" s="248"/>
      <c r="M35" s="91" t="s">
        <v>179</v>
      </c>
      <c r="N35" s="88" t="s">
        <v>91</v>
      </c>
      <c r="O35" s="144" t="s">
        <v>180</v>
      </c>
      <c r="P35" s="144" t="s">
        <v>92</v>
      </c>
      <c r="Q35" s="145" t="s">
        <v>181</v>
      </c>
    </row>
    <row r="36" spans="2:17" ht="12.75" customHeight="1" x14ac:dyDescent="0.25">
      <c r="B36" s="220"/>
      <c r="C36" s="220"/>
      <c r="D36" s="223"/>
      <c r="E36" s="224"/>
      <c r="F36" s="224"/>
      <c r="G36" s="224"/>
      <c r="H36" s="224"/>
      <c r="I36" s="224"/>
      <c r="J36" s="224"/>
      <c r="K36" s="224"/>
      <c r="L36" s="249"/>
      <c r="M36" s="91" t="s">
        <v>44</v>
      </c>
      <c r="N36" s="91" t="s">
        <v>44</v>
      </c>
      <c r="O36" s="92" t="s">
        <v>44</v>
      </c>
      <c r="P36" s="92" t="s">
        <v>44</v>
      </c>
      <c r="Q36" s="93" t="s">
        <v>44</v>
      </c>
    </row>
    <row r="37" spans="2:17" ht="18" customHeight="1" x14ac:dyDescent="0.25">
      <c r="B37" s="245" t="s">
        <v>93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7"/>
      <c r="M37" s="94">
        <f t="shared" ref="M37:Q40" si="12">SUM(M38)</f>
        <v>809443</v>
      </c>
      <c r="N37" s="94">
        <f t="shared" si="12"/>
        <v>1883113</v>
      </c>
      <c r="O37" s="94">
        <f t="shared" si="12"/>
        <v>1252896</v>
      </c>
      <c r="P37" s="94">
        <f t="shared" si="12"/>
        <v>847896</v>
      </c>
      <c r="Q37" s="95">
        <f t="shared" si="12"/>
        <v>732896</v>
      </c>
    </row>
    <row r="38" spans="2:17" ht="15.75" customHeight="1" x14ac:dyDescent="0.25">
      <c r="B38" s="245" t="s">
        <v>94</v>
      </c>
      <c r="C38" s="246"/>
      <c r="D38" s="246"/>
      <c r="E38" s="246"/>
      <c r="F38" s="246"/>
      <c r="G38" s="246"/>
      <c r="H38" s="246"/>
      <c r="I38" s="246"/>
      <c r="J38" s="246"/>
      <c r="K38" s="246"/>
      <c r="L38" s="247"/>
      <c r="M38" s="94">
        <f t="shared" si="12"/>
        <v>809443</v>
      </c>
      <c r="N38" s="94">
        <f t="shared" si="12"/>
        <v>1883113</v>
      </c>
      <c r="O38" s="94">
        <f t="shared" si="12"/>
        <v>1252896</v>
      </c>
      <c r="P38" s="94">
        <f t="shared" si="12"/>
        <v>847896</v>
      </c>
      <c r="Q38" s="95">
        <f t="shared" si="12"/>
        <v>732896</v>
      </c>
    </row>
    <row r="39" spans="2:17" ht="16.5" customHeight="1" x14ac:dyDescent="0.25">
      <c r="B39" s="245" t="s">
        <v>95</v>
      </c>
      <c r="C39" s="246"/>
      <c r="D39" s="246"/>
      <c r="E39" s="246"/>
      <c r="F39" s="246"/>
      <c r="G39" s="246"/>
      <c r="H39" s="246"/>
      <c r="I39" s="246"/>
      <c r="J39" s="246"/>
      <c r="K39" s="246"/>
      <c r="L39" s="247"/>
      <c r="M39" s="94">
        <f t="shared" si="12"/>
        <v>809443</v>
      </c>
      <c r="N39" s="94">
        <f t="shared" si="12"/>
        <v>1883113</v>
      </c>
      <c r="O39" s="94">
        <f t="shared" si="12"/>
        <v>1252896</v>
      </c>
      <c r="P39" s="94">
        <f t="shared" si="12"/>
        <v>847896</v>
      </c>
      <c r="Q39" s="95">
        <f t="shared" si="12"/>
        <v>732896</v>
      </c>
    </row>
    <row r="40" spans="2:17" ht="18.75" customHeight="1" x14ac:dyDescent="0.25">
      <c r="B40" s="201" t="s">
        <v>96</v>
      </c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94">
        <f t="shared" si="12"/>
        <v>809443</v>
      </c>
      <c r="N40" s="94">
        <f t="shared" si="12"/>
        <v>1883113</v>
      </c>
      <c r="O40" s="94">
        <f t="shared" si="12"/>
        <v>1252896</v>
      </c>
      <c r="P40" s="94">
        <f t="shared" si="12"/>
        <v>847896</v>
      </c>
      <c r="Q40" s="95">
        <f t="shared" si="12"/>
        <v>732896</v>
      </c>
    </row>
    <row r="41" spans="2:17" ht="18" customHeight="1" x14ac:dyDescent="0.25">
      <c r="B41" s="201" t="s">
        <v>97</v>
      </c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94">
        <f>SUM(M42+M107+M168+M191+M204+M217+M231)</f>
        <v>809443</v>
      </c>
      <c r="N41" s="94">
        <f>SUM(N42+N107+N168+N191+N204+N217+N231)</f>
        <v>1883113</v>
      </c>
      <c r="O41" s="94">
        <f>SUM(O42+O107+O168+O191+O204+O217+O231)</f>
        <v>1252896</v>
      </c>
      <c r="P41" s="94">
        <f>SUM(P42+P107+P168+P191+P204+P217+P231)</f>
        <v>847896</v>
      </c>
      <c r="Q41" s="94">
        <f>SUM(Q42+Q107+Q168+Q191+Q204+Q217+Q231)</f>
        <v>732896</v>
      </c>
    </row>
    <row r="42" spans="2:17" ht="18" customHeight="1" x14ac:dyDescent="0.25">
      <c r="B42" s="201" t="s">
        <v>98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94">
        <f t="shared" ref="M42:Q42" si="13">SUM(M43+M73+M95+M100+M105)</f>
        <v>239907</v>
      </c>
      <c r="N42" s="94">
        <f t="shared" si="13"/>
        <v>265910</v>
      </c>
      <c r="O42" s="94">
        <f>SUM(O43+O73+O95+O100+O105)</f>
        <v>322085</v>
      </c>
      <c r="P42" s="94">
        <f t="shared" si="13"/>
        <v>322085</v>
      </c>
      <c r="Q42" s="95">
        <f t="shared" si="13"/>
        <v>322085</v>
      </c>
    </row>
    <row r="43" spans="2:17" ht="18" customHeight="1" x14ac:dyDescent="0.25">
      <c r="B43" s="194" t="s">
        <v>99</v>
      </c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106">
        <f t="shared" ref="M43:Q43" si="14">SUM(M44+M48+M70)</f>
        <v>211445</v>
      </c>
      <c r="N43" s="106">
        <f t="shared" si="14"/>
        <v>234820</v>
      </c>
      <c r="O43" s="106">
        <f>SUM(O44+O48+O70)</f>
        <v>285840</v>
      </c>
      <c r="P43" s="106">
        <f t="shared" si="14"/>
        <v>285840</v>
      </c>
      <c r="Q43" s="106">
        <f t="shared" si="14"/>
        <v>285840</v>
      </c>
    </row>
    <row r="44" spans="2:17" ht="14.25" customHeight="1" x14ac:dyDescent="0.25">
      <c r="B44" s="96">
        <v>31</v>
      </c>
      <c r="C44" s="97"/>
      <c r="D44" s="196" t="s">
        <v>22</v>
      </c>
      <c r="E44" s="197"/>
      <c r="F44" s="197"/>
      <c r="G44" s="197"/>
      <c r="H44" s="197"/>
      <c r="I44" s="197"/>
      <c r="J44" s="197"/>
      <c r="K44" s="197"/>
      <c r="L44" s="198"/>
      <c r="M44" s="98">
        <f t="shared" ref="M44:Q44" si="15">SUM(M45:M47)</f>
        <v>169595</v>
      </c>
      <c r="N44" s="98">
        <f t="shared" si="15"/>
        <v>181680</v>
      </c>
      <c r="O44" s="98">
        <f t="shared" si="15"/>
        <v>224185</v>
      </c>
      <c r="P44" s="98">
        <f t="shared" si="15"/>
        <v>224185</v>
      </c>
      <c r="Q44" s="98">
        <f t="shared" si="15"/>
        <v>224185</v>
      </c>
    </row>
    <row r="45" spans="2:17" x14ac:dyDescent="0.25">
      <c r="B45" s="123" t="s">
        <v>100</v>
      </c>
      <c r="C45" s="123"/>
      <c r="D45" s="229" t="s">
        <v>101</v>
      </c>
      <c r="E45" s="230"/>
      <c r="F45" s="230"/>
      <c r="G45" s="230"/>
      <c r="H45" s="230"/>
      <c r="I45" s="230"/>
      <c r="J45" s="230"/>
      <c r="K45" s="230"/>
      <c r="L45" s="230"/>
      <c r="M45" s="65">
        <v>141799</v>
      </c>
      <c r="N45" s="65">
        <v>153250</v>
      </c>
      <c r="O45" s="99">
        <v>187110</v>
      </c>
      <c r="P45" s="99">
        <v>187110</v>
      </c>
      <c r="Q45" s="108">
        <v>187110</v>
      </c>
    </row>
    <row r="46" spans="2:17" x14ac:dyDescent="0.25">
      <c r="B46" s="123" t="s">
        <v>102</v>
      </c>
      <c r="C46" s="123"/>
      <c r="D46" s="229" t="s">
        <v>103</v>
      </c>
      <c r="E46" s="230"/>
      <c r="F46" s="230"/>
      <c r="G46" s="230"/>
      <c r="H46" s="230"/>
      <c r="I46" s="230"/>
      <c r="J46" s="230"/>
      <c r="K46" s="230"/>
      <c r="L46" s="230"/>
      <c r="M46" s="65">
        <v>4406</v>
      </c>
      <c r="N46" s="65">
        <v>3140</v>
      </c>
      <c r="O46" s="99">
        <v>6200</v>
      </c>
      <c r="P46" s="99">
        <v>6200</v>
      </c>
      <c r="Q46" s="108">
        <v>6200</v>
      </c>
    </row>
    <row r="47" spans="2:17" x14ac:dyDescent="0.25">
      <c r="B47" s="123" t="s">
        <v>104</v>
      </c>
      <c r="C47" s="123"/>
      <c r="D47" s="229" t="s">
        <v>105</v>
      </c>
      <c r="E47" s="230"/>
      <c r="F47" s="230"/>
      <c r="G47" s="230"/>
      <c r="H47" s="230"/>
      <c r="I47" s="230"/>
      <c r="J47" s="230"/>
      <c r="K47" s="230"/>
      <c r="L47" s="230"/>
      <c r="M47" s="65">
        <v>23390</v>
      </c>
      <c r="N47" s="65">
        <v>25290</v>
      </c>
      <c r="O47" s="99">
        <v>30875</v>
      </c>
      <c r="P47" s="99">
        <v>30875</v>
      </c>
      <c r="Q47" s="108">
        <v>30875</v>
      </c>
    </row>
    <row r="48" spans="2:17" x14ac:dyDescent="0.25">
      <c r="B48" s="124">
        <v>32</v>
      </c>
      <c r="C48" s="124"/>
      <c r="D48" s="215" t="s">
        <v>32</v>
      </c>
      <c r="E48" s="216"/>
      <c r="F48" s="216"/>
      <c r="G48" s="216"/>
      <c r="H48" s="216"/>
      <c r="I48" s="216"/>
      <c r="J48" s="216"/>
      <c r="K48" s="216"/>
      <c r="L48" s="217"/>
      <c r="M48" s="100">
        <f t="shared" ref="M48:Q48" si="16">SUM(M49:M69)</f>
        <v>41819</v>
      </c>
      <c r="N48" s="100">
        <f t="shared" si="16"/>
        <v>52990</v>
      </c>
      <c r="O48" s="100">
        <f t="shared" si="16"/>
        <v>61505</v>
      </c>
      <c r="P48" s="100">
        <f t="shared" si="16"/>
        <v>61505</v>
      </c>
      <c r="Q48" s="100">
        <f t="shared" si="16"/>
        <v>61505</v>
      </c>
    </row>
    <row r="49" spans="2:17" x14ac:dyDescent="0.25">
      <c r="B49" s="125">
        <v>3211</v>
      </c>
      <c r="C49" s="123"/>
      <c r="D49" s="208" t="s">
        <v>106</v>
      </c>
      <c r="E49" s="209"/>
      <c r="F49" s="209"/>
      <c r="G49" s="209"/>
      <c r="H49" s="209"/>
      <c r="I49" s="209"/>
      <c r="J49" s="209"/>
      <c r="K49" s="209"/>
      <c r="L49" s="209"/>
      <c r="M49" s="65">
        <v>664</v>
      </c>
      <c r="N49" s="65">
        <v>670</v>
      </c>
      <c r="O49" s="102">
        <v>700</v>
      </c>
      <c r="P49" s="102">
        <v>700</v>
      </c>
      <c r="Q49" s="101">
        <v>700</v>
      </c>
    </row>
    <row r="50" spans="2:17" x14ac:dyDescent="0.25">
      <c r="B50" s="123" t="s">
        <v>107</v>
      </c>
      <c r="C50" s="123"/>
      <c r="D50" s="229" t="s">
        <v>108</v>
      </c>
      <c r="E50" s="230"/>
      <c r="F50" s="230"/>
      <c r="G50" s="230"/>
      <c r="H50" s="230"/>
      <c r="I50" s="230"/>
      <c r="J50" s="230"/>
      <c r="K50" s="230"/>
      <c r="L50" s="230"/>
      <c r="M50" s="65">
        <v>10638</v>
      </c>
      <c r="N50" s="65">
        <v>15590</v>
      </c>
      <c r="O50" s="99">
        <v>18700</v>
      </c>
      <c r="P50" s="99">
        <v>18700</v>
      </c>
      <c r="Q50" s="108">
        <v>18700</v>
      </c>
    </row>
    <row r="51" spans="2:17" x14ac:dyDescent="0.25">
      <c r="B51" s="125">
        <v>3213</v>
      </c>
      <c r="C51" s="123"/>
      <c r="D51" s="208" t="s">
        <v>109</v>
      </c>
      <c r="E51" s="209"/>
      <c r="F51" s="209"/>
      <c r="G51" s="209"/>
      <c r="H51" s="209"/>
      <c r="I51" s="209"/>
      <c r="J51" s="209"/>
      <c r="K51" s="209"/>
      <c r="L51" s="209"/>
      <c r="M51" s="65">
        <v>398</v>
      </c>
      <c r="N51" s="65">
        <v>400</v>
      </c>
      <c r="O51" s="102">
        <v>400</v>
      </c>
      <c r="P51" s="102">
        <v>400</v>
      </c>
      <c r="Q51" s="101">
        <v>400</v>
      </c>
    </row>
    <row r="52" spans="2:17" x14ac:dyDescent="0.25">
      <c r="B52" s="123" t="s">
        <v>110</v>
      </c>
      <c r="C52" s="123"/>
      <c r="D52" s="229" t="s">
        <v>111</v>
      </c>
      <c r="E52" s="230"/>
      <c r="F52" s="230"/>
      <c r="G52" s="230"/>
      <c r="H52" s="230"/>
      <c r="I52" s="230"/>
      <c r="J52" s="230"/>
      <c r="K52" s="230"/>
      <c r="L52" s="230"/>
      <c r="M52" s="65">
        <v>1819</v>
      </c>
      <c r="N52" s="65">
        <v>2255</v>
      </c>
      <c r="O52" s="99">
        <v>3325</v>
      </c>
      <c r="P52" s="99">
        <v>3325</v>
      </c>
      <c r="Q52" s="108">
        <v>3325</v>
      </c>
    </row>
    <row r="53" spans="2:17" x14ac:dyDescent="0.25">
      <c r="B53" s="123" t="s">
        <v>112</v>
      </c>
      <c r="C53" s="123"/>
      <c r="D53" s="229" t="s">
        <v>113</v>
      </c>
      <c r="E53" s="230"/>
      <c r="F53" s="230"/>
      <c r="G53" s="230"/>
      <c r="H53" s="230"/>
      <c r="I53" s="230"/>
      <c r="J53" s="230"/>
      <c r="K53" s="230"/>
      <c r="L53" s="230"/>
      <c r="M53" s="65">
        <v>10050</v>
      </c>
      <c r="N53" s="65">
        <v>10500</v>
      </c>
      <c r="O53" s="99">
        <v>13240</v>
      </c>
      <c r="P53" s="99">
        <v>13240</v>
      </c>
      <c r="Q53" s="108">
        <v>13240</v>
      </c>
    </row>
    <row r="54" spans="2:17" x14ac:dyDescent="0.25">
      <c r="B54" s="123" t="s">
        <v>114</v>
      </c>
      <c r="C54" s="123"/>
      <c r="D54" s="229" t="s">
        <v>115</v>
      </c>
      <c r="E54" s="230"/>
      <c r="F54" s="230"/>
      <c r="G54" s="230"/>
      <c r="H54" s="230"/>
      <c r="I54" s="230"/>
      <c r="J54" s="230"/>
      <c r="K54" s="230"/>
      <c r="L54" s="230"/>
      <c r="M54" s="65">
        <v>414</v>
      </c>
      <c r="N54" s="65">
        <v>500</v>
      </c>
      <c r="O54" s="99">
        <v>600</v>
      </c>
      <c r="P54" s="99">
        <v>600</v>
      </c>
      <c r="Q54" s="108">
        <v>600</v>
      </c>
    </row>
    <row r="55" spans="2:17" x14ac:dyDescent="0.25">
      <c r="B55" s="123" t="s">
        <v>116</v>
      </c>
      <c r="C55" s="123"/>
      <c r="D55" s="229" t="s">
        <v>117</v>
      </c>
      <c r="E55" s="230"/>
      <c r="F55" s="230"/>
      <c r="G55" s="230"/>
      <c r="H55" s="230"/>
      <c r="I55" s="230"/>
      <c r="J55" s="230"/>
      <c r="K55" s="230"/>
      <c r="L55" s="230"/>
      <c r="M55" s="65">
        <v>104</v>
      </c>
      <c r="N55" s="65">
        <v>150</v>
      </c>
      <c r="O55" s="99">
        <v>150</v>
      </c>
      <c r="P55" s="99">
        <v>150</v>
      </c>
      <c r="Q55" s="108">
        <v>150</v>
      </c>
    </row>
    <row r="56" spans="2:17" x14ac:dyDescent="0.25">
      <c r="B56" s="123" t="s">
        <v>118</v>
      </c>
      <c r="C56" s="123"/>
      <c r="D56" s="229" t="s">
        <v>119</v>
      </c>
      <c r="E56" s="230"/>
      <c r="F56" s="230"/>
      <c r="G56" s="230"/>
      <c r="H56" s="230"/>
      <c r="I56" s="230"/>
      <c r="J56" s="230"/>
      <c r="K56" s="230"/>
      <c r="L56" s="230"/>
      <c r="M56" s="65">
        <v>1949</v>
      </c>
      <c r="N56" s="65">
        <v>2400</v>
      </c>
      <c r="O56" s="99">
        <v>2500</v>
      </c>
      <c r="P56" s="99">
        <v>2500</v>
      </c>
      <c r="Q56" s="108">
        <v>2500</v>
      </c>
    </row>
    <row r="57" spans="2:17" x14ac:dyDescent="0.25">
      <c r="B57" s="123" t="s">
        <v>120</v>
      </c>
      <c r="C57" s="123"/>
      <c r="D57" s="229" t="s">
        <v>121</v>
      </c>
      <c r="E57" s="230"/>
      <c r="F57" s="230"/>
      <c r="G57" s="230"/>
      <c r="H57" s="230"/>
      <c r="I57" s="230"/>
      <c r="J57" s="230"/>
      <c r="K57" s="230"/>
      <c r="L57" s="230"/>
      <c r="M57" s="65">
        <v>873</v>
      </c>
      <c r="N57" s="65">
        <v>1000</v>
      </c>
      <c r="O57" s="99">
        <v>1000</v>
      </c>
      <c r="P57" s="99">
        <v>1000</v>
      </c>
      <c r="Q57" s="108">
        <v>1000</v>
      </c>
    </row>
    <row r="58" spans="2:17" ht="12.75" customHeight="1" x14ac:dyDescent="0.25">
      <c r="B58" s="125">
        <v>3233</v>
      </c>
      <c r="C58" s="123"/>
      <c r="D58" s="208" t="s">
        <v>122</v>
      </c>
      <c r="E58" s="209"/>
      <c r="F58" s="209"/>
      <c r="G58" s="209"/>
      <c r="H58" s="209"/>
      <c r="I58" s="209"/>
      <c r="J58" s="209"/>
      <c r="K58" s="209"/>
      <c r="L58" s="209"/>
      <c r="M58" s="65">
        <v>249</v>
      </c>
      <c r="N58" s="65">
        <v>535</v>
      </c>
      <c r="O58" s="102">
        <v>600</v>
      </c>
      <c r="P58" s="102">
        <v>600</v>
      </c>
      <c r="Q58" s="101">
        <v>600</v>
      </c>
    </row>
    <row r="59" spans="2:17" x14ac:dyDescent="0.25">
      <c r="B59" s="123" t="s">
        <v>123</v>
      </c>
      <c r="C59" s="123"/>
      <c r="D59" s="229" t="s">
        <v>124</v>
      </c>
      <c r="E59" s="230"/>
      <c r="F59" s="230"/>
      <c r="G59" s="230"/>
      <c r="H59" s="230"/>
      <c r="I59" s="230"/>
      <c r="J59" s="230"/>
      <c r="K59" s="230"/>
      <c r="L59" s="230"/>
      <c r="M59" s="65">
        <v>2388</v>
      </c>
      <c r="N59" s="65">
        <v>2400</v>
      </c>
      <c r="O59" s="99">
        <v>3000</v>
      </c>
      <c r="P59" s="99">
        <v>3000</v>
      </c>
      <c r="Q59" s="108">
        <v>3000</v>
      </c>
    </row>
    <row r="60" spans="2:17" x14ac:dyDescent="0.25">
      <c r="B60" s="125">
        <v>3237</v>
      </c>
      <c r="C60" s="123"/>
      <c r="D60" s="229" t="s">
        <v>125</v>
      </c>
      <c r="E60" s="230"/>
      <c r="F60" s="230"/>
      <c r="G60" s="230"/>
      <c r="H60" s="230"/>
      <c r="I60" s="230"/>
      <c r="J60" s="230"/>
      <c r="K60" s="230"/>
      <c r="L60" s="230"/>
      <c r="M60" s="65">
        <v>1825</v>
      </c>
      <c r="N60" s="65">
        <v>2700</v>
      </c>
      <c r="O60" s="102">
        <v>2700</v>
      </c>
      <c r="P60" s="102">
        <v>2700</v>
      </c>
      <c r="Q60" s="101">
        <v>2700</v>
      </c>
    </row>
    <row r="61" spans="2:17" x14ac:dyDescent="0.25">
      <c r="B61" s="123" t="s">
        <v>126</v>
      </c>
      <c r="C61" s="123"/>
      <c r="D61" s="229" t="s">
        <v>127</v>
      </c>
      <c r="E61" s="230"/>
      <c r="F61" s="230"/>
      <c r="G61" s="230"/>
      <c r="H61" s="230"/>
      <c r="I61" s="230"/>
      <c r="J61" s="230"/>
      <c r="K61" s="230"/>
      <c r="L61" s="230"/>
      <c r="M61" s="65">
        <v>4342</v>
      </c>
      <c r="N61" s="65">
        <v>3500</v>
      </c>
      <c r="O61" s="99">
        <v>4200</v>
      </c>
      <c r="P61" s="99">
        <v>4200</v>
      </c>
      <c r="Q61" s="108">
        <v>4200</v>
      </c>
    </row>
    <row r="62" spans="2:17" x14ac:dyDescent="0.25">
      <c r="B62" s="123" t="s">
        <v>128</v>
      </c>
      <c r="C62" s="123"/>
      <c r="D62" s="229" t="s">
        <v>129</v>
      </c>
      <c r="E62" s="230"/>
      <c r="F62" s="230"/>
      <c r="G62" s="230"/>
      <c r="H62" s="230"/>
      <c r="I62" s="230"/>
      <c r="J62" s="230"/>
      <c r="K62" s="230"/>
      <c r="L62" s="230"/>
      <c r="M62" s="65">
        <v>2606</v>
      </c>
      <c r="N62" s="65">
        <v>4000</v>
      </c>
      <c r="O62" s="99">
        <v>4000</v>
      </c>
      <c r="P62" s="99">
        <v>4000</v>
      </c>
      <c r="Q62" s="108">
        <v>4000</v>
      </c>
    </row>
    <row r="63" spans="2:17" ht="12.75" customHeight="1" x14ac:dyDescent="0.25">
      <c r="B63" s="125">
        <v>3241</v>
      </c>
      <c r="C63" s="123"/>
      <c r="D63" s="208" t="s">
        <v>130</v>
      </c>
      <c r="E63" s="209"/>
      <c r="F63" s="209"/>
      <c r="G63" s="209"/>
      <c r="H63" s="209"/>
      <c r="I63" s="209"/>
      <c r="J63" s="209"/>
      <c r="K63" s="209"/>
      <c r="L63" s="209"/>
      <c r="M63" s="65">
        <v>0</v>
      </c>
      <c r="N63" s="65">
        <v>270</v>
      </c>
      <c r="O63" s="102">
        <v>270</v>
      </c>
      <c r="P63" s="102">
        <v>270</v>
      </c>
      <c r="Q63" s="101">
        <v>270</v>
      </c>
    </row>
    <row r="64" spans="2:17" ht="12.75" customHeight="1" x14ac:dyDescent="0.25">
      <c r="B64" s="125">
        <v>3291</v>
      </c>
      <c r="C64" s="123"/>
      <c r="D64" s="208" t="s">
        <v>131</v>
      </c>
      <c r="E64" s="209"/>
      <c r="F64" s="209"/>
      <c r="G64" s="209"/>
      <c r="H64" s="209"/>
      <c r="I64" s="209"/>
      <c r="J64" s="209"/>
      <c r="K64" s="209"/>
      <c r="L64" s="209"/>
      <c r="M64" s="65">
        <v>644</v>
      </c>
      <c r="N64" s="65">
        <v>1330</v>
      </c>
      <c r="O64" s="102">
        <v>1330</v>
      </c>
      <c r="P64" s="102">
        <v>1330</v>
      </c>
      <c r="Q64" s="101">
        <v>1330</v>
      </c>
    </row>
    <row r="65" spans="2:17" x14ac:dyDescent="0.25">
      <c r="B65" s="123" t="s">
        <v>132</v>
      </c>
      <c r="C65" s="123"/>
      <c r="D65" s="229" t="s">
        <v>133</v>
      </c>
      <c r="E65" s="230"/>
      <c r="F65" s="230"/>
      <c r="G65" s="230"/>
      <c r="H65" s="230"/>
      <c r="I65" s="230"/>
      <c r="J65" s="230"/>
      <c r="K65" s="230"/>
      <c r="L65" s="230"/>
      <c r="M65" s="65">
        <v>1825</v>
      </c>
      <c r="N65" s="65">
        <v>3500</v>
      </c>
      <c r="O65" s="99">
        <v>3500</v>
      </c>
      <c r="P65" s="99">
        <v>3500</v>
      </c>
      <c r="Q65" s="108">
        <v>3500</v>
      </c>
    </row>
    <row r="66" spans="2:17" x14ac:dyDescent="0.25">
      <c r="B66" s="125">
        <v>3293</v>
      </c>
      <c r="C66" s="123"/>
      <c r="D66" s="208" t="s">
        <v>134</v>
      </c>
      <c r="E66" s="209"/>
      <c r="F66" s="209"/>
      <c r="G66" s="209"/>
      <c r="H66" s="209"/>
      <c r="I66" s="209"/>
      <c r="J66" s="209"/>
      <c r="K66" s="209"/>
      <c r="L66" s="209"/>
      <c r="M66" s="65">
        <v>664</v>
      </c>
      <c r="N66" s="65">
        <v>670</v>
      </c>
      <c r="O66" s="102">
        <v>670</v>
      </c>
      <c r="P66" s="102">
        <v>670</v>
      </c>
      <c r="Q66" s="101">
        <v>670</v>
      </c>
    </row>
    <row r="67" spans="2:17" x14ac:dyDescent="0.25">
      <c r="B67" s="123" t="s">
        <v>135</v>
      </c>
      <c r="C67" s="123"/>
      <c r="D67" s="229" t="s">
        <v>136</v>
      </c>
      <c r="E67" s="230"/>
      <c r="F67" s="230"/>
      <c r="G67" s="230"/>
      <c r="H67" s="230"/>
      <c r="I67" s="230"/>
      <c r="J67" s="230"/>
      <c r="K67" s="230"/>
      <c r="L67" s="230"/>
      <c r="M67" s="65">
        <v>93</v>
      </c>
      <c r="N67" s="65">
        <v>200</v>
      </c>
      <c r="O67" s="99">
        <v>200</v>
      </c>
      <c r="P67" s="99">
        <v>200</v>
      </c>
      <c r="Q67" s="108">
        <v>200</v>
      </c>
    </row>
    <row r="68" spans="2:17" x14ac:dyDescent="0.25">
      <c r="B68" s="123" t="s">
        <v>137</v>
      </c>
      <c r="C68" s="123"/>
      <c r="D68" s="229" t="s">
        <v>138</v>
      </c>
      <c r="E68" s="230"/>
      <c r="F68" s="230"/>
      <c r="G68" s="230"/>
      <c r="H68" s="230"/>
      <c r="I68" s="230"/>
      <c r="J68" s="230"/>
      <c r="K68" s="230"/>
      <c r="L68" s="230"/>
      <c r="M68" s="65">
        <v>141</v>
      </c>
      <c r="N68" s="65">
        <v>270</v>
      </c>
      <c r="O68" s="99">
        <v>270</v>
      </c>
      <c r="P68" s="99">
        <v>270</v>
      </c>
      <c r="Q68" s="108">
        <v>270</v>
      </c>
    </row>
    <row r="69" spans="2:17" x14ac:dyDescent="0.25">
      <c r="B69" s="123" t="s">
        <v>139</v>
      </c>
      <c r="C69" s="123"/>
      <c r="D69" s="229" t="s">
        <v>140</v>
      </c>
      <c r="E69" s="230"/>
      <c r="F69" s="230"/>
      <c r="G69" s="230"/>
      <c r="H69" s="230"/>
      <c r="I69" s="230"/>
      <c r="J69" s="230"/>
      <c r="K69" s="230"/>
      <c r="L69" s="230"/>
      <c r="M69" s="65">
        <v>133</v>
      </c>
      <c r="N69" s="65">
        <v>150</v>
      </c>
      <c r="O69" s="99">
        <v>150</v>
      </c>
      <c r="P69" s="99">
        <v>150</v>
      </c>
      <c r="Q69" s="108">
        <v>150</v>
      </c>
    </row>
    <row r="70" spans="2:17" x14ac:dyDescent="0.25">
      <c r="B70" s="124">
        <v>34</v>
      </c>
      <c r="C70" s="124"/>
      <c r="D70" s="215" t="s">
        <v>62</v>
      </c>
      <c r="E70" s="216"/>
      <c r="F70" s="216"/>
      <c r="G70" s="216"/>
      <c r="H70" s="216"/>
      <c r="I70" s="216"/>
      <c r="J70" s="216"/>
      <c r="K70" s="216"/>
      <c r="L70" s="217"/>
      <c r="M70" s="104">
        <f t="shared" ref="M70:Q70" si="17">SUM(M71:M72)</f>
        <v>31</v>
      </c>
      <c r="N70" s="104">
        <f t="shared" si="17"/>
        <v>150</v>
      </c>
      <c r="O70" s="104">
        <f t="shared" si="17"/>
        <v>150</v>
      </c>
      <c r="P70" s="104">
        <f t="shared" si="17"/>
        <v>150</v>
      </c>
      <c r="Q70" s="100">
        <f t="shared" si="17"/>
        <v>150</v>
      </c>
    </row>
    <row r="71" spans="2:17" ht="12.75" customHeight="1" x14ac:dyDescent="0.25">
      <c r="B71" s="125">
        <v>3431</v>
      </c>
      <c r="C71" s="123"/>
      <c r="D71" s="208" t="s">
        <v>141</v>
      </c>
      <c r="E71" s="209"/>
      <c r="F71" s="209"/>
      <c r="G71" s="209"/>
      <c r="H71" s="209"/>
      <c r="I71" s="209"/>
      <c r="J71" s="209"/>
      <c r="K71" s="209"/>
      <c r="L71" s="231"/>
      <c r="M71" s="65">
        <v>23</v>
      </c>
      <c r="N71" s="65">
        <v>100</v>
      </c>
      <c r="O71" s="102">
        <v>100</v>
      </c>
      <c r="P71" s="102">
        <v>100</v>
      </c>
      <c r="Q71" s="101">
        <v>100</v>
      </c>
    </row>
    <row r="72" spans="2:17" x14ac:dyDescent="0.25">
      <c r="B72" s="123" t="s">
        <v>142</v>
      </c>
      <c r="C72" s="123"/>
      <c r="D72" s="229" t="s">
        <v>143</v>
      </c>
      <c r="E72" s="230"/>
      <c r="F72" s="230"/>
      <c r="G72" s="230"/>
      <c r="H72" s="230"/>
      <c r="I72" s="230"/>
      <c r="J72" s="230"/>
      <c r="K72" s="230"/>
      <c r="L72" s="230"/>
      <c r="M72" s="65">
        <v>8</v>
      </c>
      <c r="N72" s="65">
        <v>50</v>
      </c>
      <c r="O72" s="99">
        <v>50</v>
      </c>
      <c r="P72" s="99">
        <v>50</v>
      </c>
      <c r="Q72" s="108">
        <v>50</v>
      </c>
    </row>
    <row r="73" spans="2:17" ht="18" customHeight="1" x14ac:dyDescent="0.25">
      <c r="B73" s="194" t="s">
        <v>144</v>
      </c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06">
        <f t="shared" ref="M73:Q73" si="18">SUM(M74)</f>
        <v>8170</v>
      </c>
      <c r="N73" s="106">
        <f t="shared" si="18"/>
        <v>10400</v>
      </c>
      <c r="O73" s="106">
        <f t="shared" si="18"/>
        <v>11400</v>
      </c>
      <c r="P73" s="106">
        <f t="shared" si="18"/>
        <v>11400</v>
      </c>
      <c r="Q73" s="106">
        <f t="shared" si="18"/>
        <v>11400</v>
      </c>
    </row>
    <row r="74" spans="2:17" ht="14.25" customHeight="1" x14ac:dyDescent="0.25">
      <c r="B74" s="96">
        <v>32</v>
      </c>
      <c r="C74" s="126"/>
      <c r="D74" s="196" t="s">
        <v>32</v>
      </c>
      <c r="E74" s="197"/>
      <c r="F74" s="197"/>
      <c r="G74" s="197"/>
      <c r="H74" s="197"/>
      <c r="I74" s="197"/>
      <c r="J74" s="197"/>
      <c r="K74" s="197"/>
      <c r="L74" s="198"/>
      <c r="M74" s="98">
        <f t="shared" ref="M74:Q74" si="19">SUM(M75:M94)</f>
        <v>8170</v>
      </c>
      <c r="N74" s="98">
        <f t="shared" si="19"/>
        <v>10400</v>
      </c>
      <c r="O74" s="98">
        <f t="shared" si="19"/>
        <v>11400</v>
      </c>
      <c r="P74" s="98">
        <f t="shared" si="19"/>
        <v>11400</v>
      </c>
      <c r="Q74" s="98">
        <f t="shared" si="19"/>
        <v>11400</v>
      </c>
    </row>
    <row r="75" spans="2:17" x14ac:dyDescent="0.25">
      <c r="B75" s="123" t="s">
        <v>145</v>
      </c>
      <c r="C75" s="123"/>
      <c r="D75" s="229" t="s">
        <v>106</v>
      </c>
      <c r="E75" s="230"/>
      <c r="F75" s="230"/>
      <c r="G75" s="230"/>
      <c r="H75" s="230"/>
      <c r="I75" s="230"/>
      <c r="J75" s="230"/>
      <c r="K75" s="230"/>
      <c r="L75" s="230"/>
      <c r="M75" s="65">
        <v>408</v>
      </c>
      <c r="N75" s="65">
        <v>670</v>
      </c>
      <c r="O75" s="99">
        <v>670</v>
      </c>
      <c r="P75" s="99">
        <v>670</v>
      </c>
      <c r="Q75" s="108">
        <v>670</v>
      </c>
    </row>
    <row r="76" spans="2:17" x14ac:dyDescent="0.25">
      <c r="B76" s="125">
        <v>3213</v>
      </c>
      <c r="C76" s="123"/>
      <c r="D76" s="208" t="s">
        <v>109</v>
      </c>
      <c r="E76" s="209"/>
      <c r="F76" s="209"/>
      <c r="G76" s="209"/>
      <c r="H76" s="209"/>
      <c r="I76" s="209"/>
      <c r="J76" s="209"/>
      <c r="K76" s="209"/>
      <c r="L76" s="231"/>
      <c r="M76" s="65">
        <v>333</v>
      </c>
      <c r="N76" s="65">
        <v>270</v>
      </c>
      <c r="O76" s="102">
        <v>270</v>
      </c>
      <c r="P76" s="102">
        <v>270</v>
      </c>
      <c r="Q76" s="101">
        <v>270</v>
      </c>
    </row>
    <row r="77" spans="2:17" x14ac:dyDescent="0.25">
      <c r="B77" s="123" t="s">
        <v>110</v>
      </c>
      <c r="C77" s="123"/>
      <c r="D77" s="229" t="s">
        <v>111</v>
      </c>
      <c r="E77" s="230"/>
      <c r="F77" s="230"/>
      <c r="G77" s="230"/>
      <c r="H77" s="230"/>
      <c r="I77" s="230"/>
      <c r="J77" s="230"/>
      <c r="K77" s="230"/>
      <c r="L77" s="230"/>
      <c r="M77" s="65">
        <v>1743</v>
      </c>
      <c r="N77" s="65">
        <v>1000</v>
      </c>
      <c r="O77" s="99">
        <v>1000</v>
      </c>
      <c r="P77" s="99">
        <v>1000</v>
      </c>
      <c r="Q77" s="108">
        <v>1000</v>
      </c>
    </row>
    <row r="78" spans="2:17" x14ac:dyDescent="0.25">
      <c r="B78" s="123" t="s">
        <v>112</v>
      </c>
      <c r="C78" s="123"/>
      <c r="D78" s="208" t="s">
        <v>113</v>
      </c>
      <c r="E78" s="209"/>
      <c r="F78" s="209"/>
      <c r="G78" s="209"/>
      <c r="H78" s="209"/>
      <c r="I78" s="209"/>
      <c r="J78" s="209"/>
      <c r="K78" s="209"/>
      <c r="L78" s="231"/>
      <c r="M78" s="65">
        <v>1380</v>
      </c>
      <c r="N78" s="65">
        <v>1330</v>
      </c>
      <c r="O78" s="102">
        <v>1330</v>
      </c>
      <c r="P78" s="102">
        <v>1330</v>
      </c>
      <c r="Q78" s="101">
        <v>1330</v>
      </c>
    </row>
    <row r="79" spans="2:17" x14ac:dyDescent="0.25">
      <c r="B79" s="123" t="s">
        <v>114</v>
      </c>
      <c r="C79" s="123"/>
      <c r="D79" s="229" t="s">
        <v>115</v>
      </c>
      <c r="E79" s="230"/>
      <c r="F79" s="230"/>
      <c r="G79" s="230"/>
      <c r="H79" s="230"/>
      <c r="I79" s="230"/>
      <c r="J79" s="230"/>
      <c r="K79" s="230"/>
      <c r="L79" s="230"/>
      <c r="M79" s="65">
        <v>141</v>
      </c>
      <c r="N79" s="65">
        <v>500</v>
      </c>
      <c r="O79" s="99">
        <v>500</v>
      </c>
      <c r="P79" s="99">
        <v>500</v>
      </c>
      <c r="Q79" s="108">
        <v>500</v>
      </c>
    </row>
    <row r="80" spans="2:17" x14ac:dyDescent="0.25">
      <c r="B80" s="125">
        <v>3225</v>
      </c>
      <c r="C80" s="123"/>
      <c r="D80" s="208" t="s">
        <v>117</v>
      </c>
      <c r="E80" s="209"/>
      <c r="F80" s="209"/>
      <c r="G80" s="209"/>
      <c r="H80" s="209"/>
      <c r="I80" s="209"/>
      <c r="J80" s="209"/>
      <c r="K80" s="209"/>
      <c r="L80" s="231"/>
      <c r="M80" s="65">
        <v>0</v>
      </c>
      <c r="N80" s="65">
        <v>150</v>
      </c>
      <c r="O80" s="102">
        <v>150</v>
      </c>
      <c r="P80" s="102">
        <v>150</v>
      </c>
      <c r="Q80" s="101">
        <v>150</v>
      </c>
    </row>
    <row r="81" spans="2:17" x14ac:dyDescent="0.25">
      <c r="B81" s="125">
        <v>3227</v>
      </c>
      <c r="C81" s="123"/>
      <c r="D81" s="208" t="s">
        <v>204</v>
      </c>
      <c r="E81" s="209"/>
      <c r="F81" s="209"/>
      <c r="G81" s="209"/>
      <c r="H81" s="209"/>
      <c r="I81" s="209"/>
      <c r="J81" s="209"/>
      <c r="K81" s="209"/>
      <c r="L81" s="231"/>
      <c r="M81" s="65">
        <v>0</v>
      </c>
      <c r="N81" s="65">
        <v>0</v>
      </c>
      <c r="O81" s="102">
        <v>1000</v>
      </c>
      <c r="P81" s="102">
        <v>1000</v>
      </c>
      <c r="Q81" s="101">
        <v>1000</v>
      </c>
    </row>
    <row r="82" spans="2:17" x14ac:dyDescent="0.25">
      <c r="B82" s="123" t="s">
        <v>118</v>
      </c>
      <c r="C82" s="123"/>
      <c r="D82" s="229" t="s">
        <v>119</v>
      </c>
      <c r="E82" s="230"/>
      <c r="F82" s="230"/>
      <c r="G82" s="230"/>
      <c r="H82" s="230"/>
      <c r="I82" s="230"/>
      <c r="J82" s="230"/>
      <c r="K82" s="230"/>
      <c r="L82" s="230"/>
      <c r="M82" s="65">
        <v>161</v>
      </c>
      <c r="N82" s="65">
        <v>400</v>
      </c>
      <c r="O82" s="99">
        <v>400</v>
      </c>
      <c r="P82" s="99">
        <v>400</v>
      </c>
      <c r="Q82" s="108">
        <v>400</v>
      </c>
    </row>
    <row r="83" spans="2:17" x14ac:dyDescent="0.25">
      <c r="B83" s="123" t="s">
        <v>120</v>
      </c>
      <c r="C83" s="123"/>
      <c r="D83" s="229" t="s">
        <v>121</v>
      </c>
      <c r="E83" s="230"/>
      <c r="F83" s="230"/>
      <c r="G83" s="230"/>
      <c r="H83" s="230"/>
      <c r="I83" s="230"/>
      <c r="J83" s="230"/>
      <c r="K83" s="230"/>
      <c r="L83" s="230"/>
      <c r="M83" s="65">
        <v>290</v>
      </c>
      <c r="N83" s="65">
        <v>270</v>
      </c>
      <c r="O83" s="99">
        <v>270</v>
      </c>
      <c r="P83" s="99">
        <v>270</v>
      </c>
      <c r="Q83" s="108">
        <v>270</v>
      </c>
    </row>
    <row r="84" spans="2:17" x14ac:dyDescent="0.25">
      <c r="B84" s="123" t="s">
        <v>146</v>
      </c>
      <c r="C84" s="123"/>
      <c r="D84" s="229" t="s">
        <v>122</v>
      </c>
      <c r="E84" s="230"/>
      <c r="F84" s="230"/>
      <c r="G84" s="230"/>
      <c r="H84" s="230"/>
      <c r="I84" s="230"/>
      <c r="J84" s="230"/>
      <c r="K84" s="230"/>
      <c r="L84" s="230"/>
      <c r="M84" s="65">
        <v>0</v>
      </c>
      <c r="N84" s="65">
        <v>150</v>
      </c>
      <c r="O84" s="99">
        <v>600</v>
      </c>
      <c r="P84" s="99">
        <v>600</v>
      </c>
      <c r="Q84" s="108">
        <v>600</v>
      </c>
    </row>
    <row r="85" spans="2:17" x14ac:dyDescent="0.25">
      <c r="B85" s="123" t="s">
        <v>123</v>
      </c>
      <c r="C85" s="123"/>
      <c r="D85" s="229" t="s">
        <v>124</v>
      </c>
      <c r="E85" s="230"/>
      <c r="F85" s="230"/>
      <c r="G85" s="230"/>
      <c r="H85" s="230"/>
      <c r="I85" s="230"/>
      <c r="J85" s="230"/>
      <c r="K85" s="230"/>
      <c r="L85" s="230"/>
      <c r="M85" s="65">
        <v>270</v>
      </c>
      <c r="N85" s="65">
        <v>670</v>
      </c>
      <c r="O85" s="99">
        <v>670</v>
      </c>
      <c r="P85" s="99">
        <v>670</v>
      </c>
      <c r="Q85" s="108">
        <v>670</v>
      </c>
    </row>
    <row r="86" spans="2:17" x14ac:dyDescent="0.25">
      <c r="B86" s="125">
        <v>3237</v>
      </c>
      <c r="C86" s="123"/>
      <c r="D86" s="208" t="s">
        <v>125</v>
      </c>
      <c r="E86" s="209"/>
      <c r="F86" s="209"/>
      <c r="G86" s="209"/>
      <c r="H86" s="209"/>
      <c r="I86" s="209"/>
      <c r="J86" s="209"/>
      <c r="K86" s="209"/>
      <c r="L86" s="231"/>
      <c r="M86" s="65">
        <v>332</v>
      </c>
      <c r="N86" s="65">
        <v>670</v>
      </c>
      <c r="O86" s="102">
        <v>600</v>
      </c>
      <c r="P86" s="102">
        <v>600</v>
      </c>
      <c r="Q86" s="101">
        <v>600</v>
      </c>
    </row>
    <row r="87" spans="2:17" x14ac:dyDescent="0.25">
      <c r="B87" s="123" t="s">
        <v>126</v>
      </c>
      <c r="C87" s="123"/>
      <c r="D87" s="229" t="s">
        <v>127</v>
      </c>
      <c r="E87" s="230"/>
      <c r="F87" s="230"/>
      <c r="G87" s="230"/>
      <c r="H87" s="230"/>
      <c r="I87" s="230"/>
      <c r="J87" s="230"/>
      <c r="K87" s="230"/>
      <c r="L87" s="230"/>
      <c r="M87" s="65">
        <v>2035</v>
      </c>
      <c r="N87" s="65">
        <v>1330</v>
      </c>
      <c r="O87" s="99">
        <v>1000</v>
      </c>
      <c r="P87" s="99">
        <v>1000</v>
      </c>
      <c r="Q87" s="108">
        <v>1000</v>
      </c>
    </row>
    <row r="88" spans="2:17" x14ac:dyDescent="0.25">
      <c r="B88" s="123" t="s">
        <v>128</v>
      </c>
      <c r="C88" s="123"/>
      <c r="D88" s="229" t="s">
        <v>129</v>
      </c>
      <c r="E88" s="230"/>
      <c r="F88" s="230"/>
      <c r="G88" s="230"/>
      <c r="H88" s="230"/>
      <c r="I88" s="230"/>
      <c r="J88" s="230"/>
      <c r="K88" s="230"/>
      <c r="L88" s="230"/>
      <c r="M88" s="65">
        <v>331</v>
      </c>
      <c r="N88" s="65">
        <v>1000</v>
      </c>
      <c r="O88" s="99">
        <v>800</v>
      </c>
      <c r="P88" s="99">
        <v>800</v>
      </c>
      <c r="Q88" s="108">
        <v>800</v>
      </c>
    </row>
    <row r="89" spans="2:17" x14ac:dyDescent="0.25">
      <c r="B89" s="125">
        <v>3241</v>
      </c>
      <c r="C89" s="123"/>
      <c r="D89" s="208" t="s">
        <v>130</v>
      </c>
      <c r="E89" s="209"/>
      <c r="F89" s="209"/>
      <c r="G89" s="209"/>
      <c r="H89" s="209"/>
      <c r="I89" s="209"/>
      <c r="J89" s="209"/>
      <c r="K89" s="209"/>
      <c r="L89" s="209"/>
      <c r="M89" s="65">
        <v>0</v>
      </c>
      <c r="N89" s="65">
        <v>270</v>
      </c>
      <c r="O89" s="102">
        <v>270</v>
      </c>
      <c r="P89" s="102">
        <v>270</v>
      </c>
      <c r="Q89" s="101">
        <v>270</v>
      </c>
    </row>
    <row r="90" spans="2:17" ht="12.75" customHeight="1" x14ac:dyDescent="0.25">
      <c r="B90" s="125">
        <v>3292</v>
      </c>
      <c r="C90" s="123"/>
      <c r="D90" s="208" t="s">
        <v>133</v>
      </c>
      <c r="E90" s="209"/>
      <c r="F90" s="209"/>
      <c r="G90" s="209"/>
      <c r="H90" s="209"/>
      <c r="I90" s="209"/>
      <c r="J90" s="209"/>
      <c r="K90" s="209"/>
      <c r="L90" s="209"/>
      <c r="M90" s="65">
        <v>0</v>
      </c>
      <c r="N90" s="65">
        <v>150</v>
      </c>
      <c r="O90" s="102">
        <v>200</v>
      </c>
      <c r="P90" s="102">
        <v>200</v>
      </c>
      <c r="Q90" s="101">
        <v>200</v>
      </c>
    </row>
    <row r="91" spans="2:17" x14ac:dyDescent="0.25">
      <c r="B91" s="125">
        <v>3293</v>
      </c>
      <c r="C91" s="123"/>
      <c r="D91" s="208" t="s">
        <v>134</v>
      </c>
      <c r="E91" s="209"/>
      <c r="F91" s="209"/>
      <c r="G91" s="209"/>
      <c r="H91" s="209"/>
      <c r="I91" s="209"/>
      <c r="J91" s="209"/>
      <c r="K91" s="209"/>
      <c r="L91" s="209"/>
      <c r="M91" s="65">
        <v>394</v>
      </c>
      <c r="N91" s="65">
        <v>400</v>
      </c>
      <c r="O91" s="102">
        <v>400</v>
      </c>
      <c r="P91" s="102">
        <v>400</v>
      </c>
      <c r="Q91" s="101">
        <v>400</v>
      </c>
    </row>
    <row r="92" spans="2:17" x14ac:dyDescent="0.25">
      <c r="B92" s="125">
        <v>3294</v>
      </c>
      <c r="C92" s="123"/>
      <c r="D92" s="208" t="s">
        <v>136</v>
      </c>
      <c r="E92" s="209"/>
      <c r="F92" s="209"/>
      <c r="G92" s="209"/>
      <c r="H92" s="209"/>
      <c r="I92" s="209"/>
      <c r="J92" s="209"/>
      <c r="K92" s="209"/>
      <c r="L92" s="209"/>
      <c r="M92" s="65">
        <v>0</v>
      </c>
      <c r="N92" s="65">
        <v>100</v>
      </c>
      <c r="O92" s="102">
        <v>100</v>
      </c>
      <c r="P92" s="102">
        <v>100</v>
      </c>
      <c r="Q92" s="101">
        <v>100</v>
      </c>
    </row>
    <row r="93" spans="2:17" x14ac:dyDescent="0.25">
      <c r="B93" s="125">
        <v>3295</v>
      </c>
      <c r="C93" s="123"/>
      <c r="D93" s="208" t="s">
        <v>138</v>
      </c>
      <c r="E93" s="209"/>
      <c r="F93" s="209"/>
      <c r="G93" s="209"/>
      <c r="H93" s="209"/>
      <c r="I93" s="209"/>
      <c r="J93" s="209"/>
      <c r="K93" s="209"/>
      <c r="L93" s="209"/>
      <c r="M93" s="65">
        <v>0</v>
      </c>
      <c r="N93" s="65">
        <v>270</v>
      </c>
      <c r="O93" s="102">
        <v>270</v>
      </c>
      <c r="P93" s="102">
        <v>270</v>
      </c>
      <c r="Q93" s="101">
        <v>270</v>
      </c>
    </row>
    <row r="94" spans="2:17" x14ac:dyDescent="0.25">
      <c r="B94" s="125">
        <v>3299</v>
      </c>
      <c r="C94" s="123"/>
      <c r="D94" s="208" t="s">
        <v>140</v>
      </c>
      <c r="E94" s="209"/>
      <c r="F94" s="209"/>
      <c r="G94" s="209"/>
      <c r="H94" s="209"/>
      <c r="I94" s="209"/>
      <c r="J94" s="209"/>
      <c r="K94" s="209"/>
      <c r="L94" s="209"/>
      <c r="M94" s="65">
        <v>352</v>
      </c>
      <c r="N94" s="65">
        <v>800</v>
      </c>
      <c r="O94" s="102">
        <v>900</v>
      </c>
      <c r="P94" s="102">
        <v>900</v>
      </c>
      <c r="Q94" s="101">
        <v>900</v>
      </c>
    </row>
    <row r="95" spans="2:17" ht="18" customHeight="1" x14ac:dyDescent="0.25">
      <c r="B95" s="206" t="s">
        <v>147</v>
      </c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106">
        <f t="shared" ref="M95:Q95" si="20">SUM(M96)</f>
        <v>8735</v>
      </c>
      <c r="N95" s="106">
        <f t="shared" si="20"/>
        <v>8760</v>
      </c>
      <c r="O95" s="106">
        <f t="shared" si="20"/>
        <v>11670</v>
      </c>
      <c r="P95" s="106">
        <f t="shared" si="20"/>
        <v>11670</v>
      </c>
      <c r="Q95" s="106">
        <f t="shared" si="20"/>
        <v>11670</v>
      </c>
    </row>
    <row r="96" spans="2:17" x14ac:dyDescent="0.25">
      <c r="B96" s="115">
        <v>31</v>
      </c>
      <c r="C96" s="98"/>
      <c r="D96" s="212" t="s">
        <v>22</v>
      </c>
      <c r="E96" s="213"/>
      <c r="F96" s="213"/>
      <c r="G96" s="213"/>
      <c r="H96" s="213"/>
      <c r="I96" s="213"/>
      <c r="J96" s="213"/>
      <c r="K96" s="213"/>
      <c r="L96" s="214"/>
      <c r="M96" s="98">
        <f t="shared" ref="M96:Q96" si="21">SUM(M97:M99)</f>
        <v>8735</v>
      </c>
      <c r="N96" s="98">
        <f t="shared" si="21"/>
        <v>8760</v>
      </c>
      <c r="O96" s="98">
        <f t="shared" si="21"/>
        <v>11670</v>
      </c>
      <c r="P96" s="98">
        <f t="shared" si="21"/>
        <v>11670</v>
      </c>
      <c r="Q96" s="98">
        <f t="shared" si="21"/>
        <v>11670</v>
      </c>
    </row>
    <row r="97" spans="2:17" x14ac:dyDescent="0.25">
      <c r="B97" s="108" t="s">
        <v>100</v>
      </c>
      <c r="C97" s="108"/>
      <c r="D97" s="235" t="s">
        <v>101</v>
      </c>
      <c r="E97" s="236"/>
      <c r="F97" s="236"/>
      <c r="G97" s="236"/>
      <c r="H97" s="236"/>
      <c r="I97" s="236"/>
      <c r="J97" s="236"/>
      <c r="K97" s="236"/>
      <c r="L97" s="236"/>
      <c r="M97" s="65">
        <v>7128</v>
      </c>
      <c r="N97" s="65">
        <v>7175</v>
      </c>
      <c r="O97" s="99">
        <v>9800</v>
      </c>
      <c r="P97" s="99">
        <v>9800</v>
      </c>
      <c r="Q97" s="108">
        <v>9800</v>
      </c>
    </row>
    <row r="98" spans="2:17" x14ac:dyDescent="0.25">
      <c r="B98" s="108" t="s">
        <v>102</v>
      </c>
      <c r="C98" s="108"/>
      <c r="D98" s="235" t="s">
        <v>103</v>
      </c>
      <c r="E98" s="236"/>
      <c r="F98" s="236"/>
      <c r="G98" s="236"/>
      <c r="H98" s="236"/>
      <c r="I98" s="236"/>
      <c r="J98" s="236"/>
      <c r="K98" s="236"/>
      <c r="L98" s="236"/>
      <c r="M98" s="65">
        <v>431</v>
      </c>
      <c r="N98" s="65">
        <v>400</v>
      </c>
      <c r="O98" s="99">
        <v>250</v>
      </c>
      <c r="P98" s="99">
        <v>250</v>
      </c>
      <c r="Q98" s="108">
        <v>250</v>
      </c>
    </row>
    <row r="99" spans="2:17" x14ac:dyDescent="0.25">
      <c r="B99" s="108" t="s">
        <v>104</v>
      </c>
      <c r="C99" s="108"/>
      <c r="D99" s="235" t="s">
        <v>105</v>
      </c>
      <c r="E99" s="236"/>
      <c r="F99" s="236"/>
      <c r="G99" s="236"/>
      <c r="H99" s="236"/>
      <c r="I99" s="236"/>
      <c r="J99" s="236"/>
      <c r="K99" s="236"/>
      <c r="L99" s="236"/>
      <c r="M99" s="65">
        <v>1176</v>
      </c>
      <c r="N99" s="65">
        <v>1185</v>
      </c>
      <c r="O99" s="99">
        <v>1620</v>
      </c>
      <c r="P99" s="99">
        <v>1620</v>
      </c>
      <c r="Q99" s="108">
        <v>1620</v>
      </c>
    </row>
    <row r="100" spans="2:17" ht="18" customHeight="1" x14ac:dyDescent="0.25">
      <c r="B100" s="206" t="s">
        <v>148</v>
      </c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106">
        <f t="shared" ref="M100:Q100" si="22">SUM(M101)</f>
        <v>11557</v>
      </c>
      <c r="N100" s="106">
        <f t="shared" si="22"/>
        <v>11930</v>
      </c>
      <c r="O100" s="106">
        <f t="shared" si="22"/>
        <v>13175</v>
      </c>
      <c r="P100" s="106">
        <f t="shared" si="22"/>
        <v>13175</v>
      </c>
      <c r="Q100" s="106">
        <f t="shared" si="22"/>
        <v>13175</v>
      </c>
    </row>
    <row r="101" spans="2:17" x14ac:dyDescent="0.25">
      <c r="B101" s="115">
        <v>31</v>
      </c>
      <c r="C101" s="98"/>
      <c r="D101" s="212" t="s">
        <v>22</v>
      </c>
      <c r="E101" s="213"/>
      <c r="F101" s="213"/>
      <c r="G101" s="213"/>
      <c r="H101" s="213"/>
      <c r="I101" s="213"/>
      <c r="J101" s="213"/>
      <c r="K101" s="213"/>
      <c r="L101" s="214"/>
      <c r="M101" s="98">
        <f t="shared" ref="M101:Q101" si="23">SUM(M102:M104)</f>
        <v>11557</v>
      </c>
      <c r="N101" s="98">
        <f t="shared" si="23"/>
        <v>11930</v>
      </c>
      <c r="O101" s="98">
        <f t="shared" si="23"/>
        <v>13175</v>
      </c>
      <c r="P101" s="98">
        <f t="shared" si="23"/>
        <v>13175</v>
      </c>
      <c r="Q101" s="98">
        <f t="shared" si="23"/>
        <v>13175</v>
      </c>
    </row>
    <row r="102" spans="2:17" x14ac:dyDescent="0.25">
      <c r="B102" s="108" t="s">
        <v>100</v>
      </c>
      <c r="C102" s="108"/>
      <c r="D102" s="235" t="s">
        <v>101</v>
      </c>
      <c r="E102" s="236"/>
      <c r="F102" s="236"/>
      <c r="G102" s="236"/>
      <c r="H102" s="236"/>
      <c r="I102" s="236"/>
      <c r="J102" s="236"/>
      <c r="K102" s="236"/>
      <c r="L102" s="236"/>
      <c r="M102" s="65">
        <v>9379</v>
      </c>
      <c r="N102" s="65">
        <v>9350</v>
      </c>
      <c r="O102" s="99">
        <v>10920</v>
      </c>
      <c r="P102" s="99">
        <v>10920</v>
      </c>
      <c r="Q102" s="108">
        <v>10920</v>
      </c>
    </row>
    <row r="103" spans="2:17" x14ac:dyDescent="0.25">
      <c r="B103" s="108" t="s">
        <v>102</v>
      </c>
      <c r="C103" s="108"/>
      <c r="D103" s="235" t="s">
        <v>103</v>
      </c>
      <c r="E103" s="236"/>
      <c r="F103" s="236"/>
      <c r="G103" s="236"/>
      <c r="H103" s="236"/>
      <c r="I103" s="236"/>
      <c r="J103" s="236"/>
      <c r="K103" s="236"/>
      <c r="L103" s="236"/>
      <c r="M103" s="65">
        <v>631</v>
      </c>
      <c r="N103" s="65">
        <v>1035</v>
      </c>
      <c r="O103" s="99">
        <v>450</v>
      </c>
      <c r="P103" s="99">
        <v>450</v>
      </c>
      <c r="Q103" s="108">
        <v>450</v>
      </c>
    </row>
    <row r="104" spans="2:17" x14ac:dyDescent="0.25">
      <c r="B104" s="108" t="s">
        <v>104</v>
      </c>
      <c r="C104" s="108"/>
      <c r="D104" s="235" t="s">
        <v>105</v>
      </c>
      <c r="E104" s="236"/>
      <c r="F104" s="236"/>
      <c r="G104" s="236"/>
      <c r="H104" s="236"/>
      <c r="I104" s="236"/>
      <c r="J104" s="236"/>
      <c r="K104" s="236"/>
      <c r="L104" s="236"/>
      <c r="M104" s="65">
        <v>1547</v>
      </c>
      <c r="N104" s="65">
        <v>1545</v>
      </c>
      <c r="O104" s="99">
        <v>1805</v>
      </c>
      <c r="P104" s="99">
        <v>1805</v>
      </c>
      <c r="Q104" s="108">
        <v>1805</v>
      </c>
    </row>
    <row r="105" spans="2:17" x14ac:dyDescent="0.25">
      <c r="B105" s="206" t="s">
        <v>149</v>
      </c>
      <c r="C105" s="207"/>
      <c r="D105" s="207"/>
      <c r="E105" s="207"/>
      <c r="F105" s="207"/>
      <c r="G105" s="207"/>
      <c r="H105" s="207"/>
      <c r="I105" s="207"/>
      <c r="J105" s="207"/>
      <c r="K105" s="207"/>
      <c r="L105" s="207"/>
      <c r="M105" s="106">
        <f t="shared" ref="M105:Q105" si="24">SUM(M106)</f>
        <v>0</v>
      </c>
      <c r="N105" s="106">
        <f t="shared" si="24"/>
        <v>0</v>
      </c>
      <c r="O105" s="106">
        <f t="shared" si="24"/>
        <v>0</v>
      </c>
      <c r="P105" s="106">
        <f t="shared" si="24"/>
        <v>0</v>
      </c>
      <c r="Q105" s="106">
        <f t="shared" si="24"/>
        <v>0</v>
      </c>
    </row>
    <row r="106" spans="2:17" x14ac:dyDescent="0.25">
      <c r="B106" s="125">
        <v>3241</v>
      </c>
      <c r="C106" s="108"/>
      <c r="D106" s="208" t="s">
        <v>130</v>
      </c>
      <c r="E106" s="209"/>
      <c r="F106" s="209"/>
      <c r="G106" s="209"/>
      <c r="H106" s="209"/>
      <c r="I106" s="209"/>
      <c r="J106" s="209"/>
      <c r="K106" s="209"/>
      <c r="L106" s="209"/>
      <c r="M106" s="65">
        <v>0</v>
      </c>
      <c r="N106" s="65">
        <v>0</v>
      </c>
      <c r="O106" s="99">
        <v>0</v>
      </c>
      <c r="P106" s="99">
        <v>0</v>
      </c>
      <c r="Q106" s="108">
        <v>0</v>
      </c>
    </row>
    <row r="107" spans="2:17" ht="18" customHeight="1" x14ac:dyDescent="0.25">
      <c r="B107" s="201" t="s">
        <v>150</v>
      </c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109">
        <f>SUM(M108+M120+M127+M140+M151+M159+M165)</f>
        <v>49092</v>
      </c>
      <c r="N107" s="109">
        <f>SUM(N108+N120+N127+N140+N151+N159+N165)</f>
        <v>185148</v>
      </c>
      <c r="O107" s="109">
        <f>SUM(O108+O120+O127+O140+O151+O159+O165)</f>
        <v>197391</v>
      </c>
      <c r="P107" s="109">
        <f>SUM(P108+P120+P127+P140+P151+P159+P165)</f>
        <v>197391</v>
      </c>
      <c r="Q107" s="109">
        <f>SUM(Q108+Q120+Q127+Q140+Q151+Q159+Q165)</f>
        <v>197391</v>
      </c>
    </row>
    <row r="108" spans="2:17" ht="18" customHeight="1" x14ac:dyDescent="0.25">
      <c r="B108" s="194" t="s">
        <v>151</v>
      </c>
      <c r="C108" s="211"/>
      <c r="D108" s="211"/>
      <c r="E108" s="211"/>
      <c r="F108" s="211"/>
      <c r="G108" s="211"/>
      <c r="H108" s="211"/>
      <c r="I108" s="211"/>
      <c r="J108" s="211"/>
      <c r="K108" s="211"/>
      <c r="L108" s="211"/>
      <c r="M108" s="106">
        <f t="shared" ref="M108:Q108" si="25">SUM(M109)</f>
        <v>17726</v>
      </c>
      <c r="N108" s="106">
        <f t="shared" si="25"/>
        <v>106780</v>
      </c>
      <c r="O108" s="106">
        <f t="shared" si="25"/>
        <v>100900</v>
      </c>
      <c r="P108" s="106">
        <f t="shared" si="25"/>
        <v>100900</v>
      </c>
      <c r="Q108" s="106">
        <f t="shared" si="25"/>
        <v>100900</v>
      </c>
    </row>
    <row r="109" spans="2:17" x14ac:dyDescent="0.25">
      <c r="B109" s="96">
        <v>32</v>
      </c>
      <c r="C109" s="126"/>
      <c r="D109" s="196" t="s">
        <v>32</v>
      </c>
      <c r="E109" s="197"/>
      <c r="F109" s="197"/>
      <c r="G109" s="197"/>
      <c r="H109" s="197"/>
      <c r="I109" s="197"/>
      <c r="J109" s="197"/>
      <c r="K109" s="197"/>
      <c r="L109" s="198"/>
      <c r="M109" s="98">
        <f>SUM(M110:M119)</f>
        <v>17726</v>
      </c>
      <c r="N109" s="98">
        <f>SUM(N110:N119)</f>
        <v>106780</v>
      </c>
      <c r="O109" s="98">
        <f>SUM(O110:O119)</f>
        <v>100900</v>
      </c>
      <c r="P109" s="98">
        <f t="shared" ref="P109:Q109" si="26">SUM(P110:P119)</f>
        <v>100900</v>
      </c>
      <c r="Q109" s="98">
        <f t="shared" si="26"/>
        <v>100900</v>
      </c>
    </row>
    <row r="110" spans="2:17" x14ac:dyDescent="0.25">
      <c r="B110" s="128">
        <v>3211</v>
      </c>
      <c r="C110" s="146"/>
      <c r="D110" s="239" t="s">
        <v>106</v>
      </c>
      <c r="E110" s="240"/>
      <c r="F110" s="240"/>
      <c r="G110" s="240"/>
      <c r="H110" s="240"/>
      <c r="I110" s="240"/>
      <c r="J110" s="240"/>
      <c r="K110" s="240"/>
      <c r="L110" s="240"/>
      <c r="M110" s="65">
        <v>0</v>
      </c>
      <c r="N110" s="65">
        <v>400</v>
      </c>
      <c r="O110" s="110">
        <v>400</v>
      </c>
      <c r="P110" s="110">
        <v>400</v>
      </c>
      <c r="Q110" s="147">
        <v>400</v>
      </c>
    </row>
    <row r="111" spans="2:17" ht="12.75" customHeight="1" x14ac:dyDescent="0.25">
      <c r="B111" s="123" t="s">
        <v>110</v>
      </c>
      <c r="C111" s="123"/>
      <c r="D111" s="254" t="s">
        <v>111</v>
      </c>
      <c r="E111" s="255"/>
      <c r="F111" s="255"/>
      <c r="G111" s="255"/>
      <c r="H111" s="255"/>
      <c r="I111" s="255"/>
      <c r="J111" s="255"/>
      <c r="K111" s="255"/>
      <c r="L111" s="255"/>
      <c r="M111" s="65">
        <v>1327</v>
      </c>
      <c r="N111" s="65">
        <v>500</v>
      </c>
      <c r="O111" s="110">
        <v>2000</v>
      </c>
      <c r="P111" s="110">
        <v>2000</v>
      </c>
      <c r="Q111" s="147">
        <v>2000</v>
      </c>
    </row>
    <row r="112" spans="2:17" x14ac:dyDescent="0.25">
      <c r="B112" s="125">
        <v>3231</v>
      </c>
      <c r="C112" s="123"/>
      <c r="D112" s="208" t="s">
        <v>119</v>
      </c>
      <c r="E112" s="209"/>
      <c r="F112" s="209"/>
      <c r="G112" s="209"/>
      <c r="H112" s="209"/>
      <c r="I112" s="209"/>
      <c r="J112" s="209"/>
      <c r="K112" s="209"/>
      <c r="L112" s="209"/>
      <c r="M112" s="65">
        <v>0</v>
      </c>
      <c r="N112" s="65">
        <v>0</v>
      </c>
      <c r="O112" s="110">
        <v>2200</v>
      </c>
      <c r="P112" s="110">
        <v>2200</v>
      </c>
      <c r="Q112" s="147">
        <v>2200</v>
      </c>
    </row>
    <row r="113" spans="2:17" x14ac:dyDescent="0.25">
      <c r="B113" s="123" t="s">
        <v>152</v>
      </c>
      <c r="C113" s="123"/>
      <c r="D113" s="229" t="s">
        <v>125</v>
      </c>
      <c r="E113" s="256"/>
      <c r="F113" s="256"/>
      <c r="G113" s="256"/>
      <c r="H113" s="256"/>
      <c r="I113" s="256"/>
      <c r="J113" s="256"/>
      <c r="K113" s="256"/>
      <c r="L113" s="257"/>
      <c r="M113" s="65">
        <v>15337</v>
      </c>
      <c r="N113" s="65">
        <v>64535</v>
      </c>
      <c r="O113" s="99">
        <v>72000</v>
      </c>
      <c r="P113" s="99">
        <v>72000</v>
      </c>
      <c r="Q113" s="108">
        <v>72000</v>
      </c>
    </row>
    <row r="114" spans="2:17" x14ac:dyDescent="0.25">
      <c r="B114" s="125">
        <v>3238</v>
      </c>
      <c r="C114" s="123"/>
      <c r="D114" s="208" t="s">
        <v>127</v>
      </c>
      <c r="E114" s="209"/>
      <c r="F114" s="209"/>
      <c r="G114" s="209"/>
      <c r="H114" s="209"/>
      <c r="I114" s="209"/>
      <c r="J114" s="209"/>
      <c r="K114" s="209"/>
      <c r="L114" s="209"/>
      <c r="M114" s="65">
        <v>398</v>
      </c>
      <c r="N114" s="65">
        <v>0</v>
      </c>
      <c r="O114" s="99">
        <v>0</v>
      </c>
      <c r="P114" s="99">
        <v>0</v>
      </c>
      <c r="Q114" s="108">
        <v>0</v>
      </c>
    </row>
    <row r="115" spans="2:17" ht="12.75" customHeight="1" x14ac:dyDescent="0.25">
      <c r="B115" s="128">
        <v>3239</v>
      </c>
      <c r="C115" s="129"/>
      <c r="D115" s="229" t="s">
        <v>129</v>
      </c>
      <c r="E115" s="230"/>
      <c r="F115" s="230"/>
      <c r="G115" s="230"/>
      <c r="H115" s="230"/>
      <c r="I115" s="230"/>
      <c r="J115" s="230"/>
      <c r="K115" s="230"/>
      <c r="L115" s="258"/>
      <c r="M115" s="65">
        <v>266</v>
      </c>
      <c r="N115" s="65">
        <v>38115</v>
      </c>
      <c r="O115" s="110">
        <v>23000</v>
      </c>
      <c r="P115" s="110">
        <v>23000</v>
      </c>
      <c r="Q115" s="147">
        <v>23000</v>
      </c>
    </row>
    <row r="116" spans="2:17" ht="12.75" customHeight="1" x14ac:dyDescent="0.25">
      <c r="B116" s="128">
        <v>3241</v>
      </c>
      <c r="C116" s="129"/>
      <c r="D116" s="208" t="s">
        <v>130</v>
      </c>
      <c r="E116" s="209"/>
      <c r="F116" s="209"/>
      <c r="G116" s="209"/>
      <c r="H116" s="209"/>
      <c r="I116" s="209"/>
      <c r="J116" s="209"/>
      <c r="K116" s="209"/>
      <c r="L116" s="209"/>
      <c r="M116" s="65">
        <v>0</v>
      </c>
      <c r="N116" s="65">
        <v>0</v>
      </c>
      <c r="O116" s="110">
        <v>0</v>
      </c>
      <c r="P116" s="110">
        <v>0</v>
      </c>
      <c r="Q116" s="147">
        <v>0</v>
      </c>
    </row>
    <row r="117" spans="2:17" ht="12.75" customHeight="1" x14ac:dyDescent="0.25">
      <c r="B117" s="128">
        <v>3292</v>
      </c>
      <c r="C117" s="129"/>
      <c r="D117" s="208" t="s">
        <v>133</v>
      </c>
      <c r="E117" s="209"/>
      <c r="F117" s="209"/>
      <c r="G117" s="209"/>
      <c r="H117" s="209"/>
      <c r="I117" s="209"/>
      <c r="J117" s="209"/>
      <c r="K117" s="209"/>
      <c r="L117" s="209"/>
      <c r="M117" s="65">
        <v>0</v>
      </c>
      <c r="N117" s="65">
        <v>0</v>
      </c>
      <c r="O117" s="110">
        <v>300</v>
      </c>
      <c r="P117" s="110">
        <v>300</v>
      </c>
      <c r="Q117" s="147">
        <v>300</v>
      </c>
    </row>
    <row r="118" spans="2:17" ht="12.75" customHeight="1" x14ac:dyDescent="0.25">
      <c r="B118" s="128">
        <v>3293</v>
      </c>
      <c r="C118" s="129"/>
      <c r="D118" s="208" t="s">
        <v>134</v>
      </c>
      <c r="E118" s="209"/>
      <c r="F118" s="209"/>
      <c r="G118" s="209"/>
      <c r="H118" s="209"/>
      <c r="I118" s="209"/>
      <c r="J118" s="209"/>
      <c r="K118" s="209"/>
      <c r="L118" s="231"/>
      <c r="M118" s="65">
        <v>398</v>
      </c>
      <c r="N118" s="65">
        <v>2400</v>
      </c>
      <c r="O118" s="110">
        <v>500</v>
      </c>
      <c r="P118" s="110">
        <v>500</v>
      </c>
      <c r="Q118" s="147">
        <v>500</v>
      </c>
    </row>
    <row r="119" spans="2:17" ht="12.75" customHeight="1" x14ac:dyDescent="0.25">
      <c r="B119" s="128">
        <v>3299</v>
      </c>
      <c r="C119" s="129"/>
      <c r="D119" s="208" t="s">
        <v>140</v>
      </c>
      <c r="E119" s="209"/>
      <c r="F119" s="209"/>
      <c r="G119" s="209"/>
      <c r="H119" s="209"/>
      <c r="I119" s="209"/>
      <c r="J119" s="209"/>
      <c r="K119" s="209"/>
      <c r="L119" s="209"/>
      <c r="M119" s="65">
        <v>0</v>
      </c>
      <c r="N119" s="65">
        <v>830</v>
      </c>
      <c r="O119" s="110">
        <v>500</v>
      </c>
      <c r="P119" s="110">
        <v>500</v>
      </c>
      <c r="Q119" s="147">
        <v>500</v>
      </c>
    </row>
    <row r="120" spans="2:17" ht="12.75" customHeight="1" x14ac:dyDescent="0.25">
      <c r="B120" s="194" t="s">
        <v>144</v>
      </c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06">
        <f t="shared" ref="M120:Q120" si="27">SUM(M121)</f>
        <v>0</v>
      </c>
      <c r="N120" s="106">
        <f t="shared" si="27"/>
        <v>21270</v>
      </c>
      <c r="O120" s="106">
        <f t="shared" si="27"/>
        <v>17280</v>
      </c>
      <c r="P120" s="106">
        <f t="shared" si="27"/>
        <v>17280</v>
      </c>
      <c r="Q120" s="106">
        <f t="shared" si="27"/>
        <v>17280</v>
      </c>
    </row>
    <row r="121" spans="2:17" ht="12.75" customHeight="1" x14ac:dyDescent="0.25">
      <c r="B121" s="96">
        <v>32</v>
      </c>
      <c r="C121" s="130"/>
      <c r="D121" s="203" t="s">
        <v>32</v>
      </c>
      <c r="E121" s="204"/>
      <c r="F121" s="204"/>
      <c r="G121" s="204"/>
      <c r="H121" s="204"/>
      <c r="I121" s="204"/>
      <c r="J121" s="204"/>
      <c r="K121" s="204"/>
      <c r="L121" s="205"/>
      <c r="M121" s="98">
        <f t="shared" ref="M121:Q121" si="28">SUM(M122:M126)</f>
        <v>0</v>
      </c>
      <c r="N121" s="98">
        <f t="shared" si="28"/>
        <v>21270</v>
      </c>
      <c r="O121" s="98">
        <f t="shared" si="28"/>
        <v>17280</v>
      </c>
      <c r="P121" s="98">
        <f t="shared" si="28"/>
        <v>17280</v>
      </c>
      <c r="Q121" s="98">
        <f t="shared" si="28"/>
        <v>17280</v>
      </c>
    </row>
    <row r="122" spans="2:17" ht="12.75" customHeight="1" x14ac:dyDescent="0.25">
      <c r="B122" s="125">
        <v>3211</v>
      </c>
      <c r="C122" s="123"/>
      <c r="D122" s="239" t="s">
        <v>106</v>
      </c>
      <c r="E122" s="240"/>
      <c r="F122" s="240"/>
      <c r="G122" s="240"/>
      <c r="H122" s="240"/>
      <c r="I122" s="240"/>
      <c r="J122" s="240"/>
      <c r="K122" s="240"/>
      <c r="L122" s="240"/>
      <c r="M122" s="65">
        <v>0</v>
      </c>
      <c r="N122" s="65">
        <v>1330</v>
      </c>
      <c r="O122" s="102">
        <v>1330</v>
      </c>
      <c r="P122" s="102">
        <v>1330</v>
      </c>
      <c r="Q122" s="101">
        <v>1330</v>
      </c>
    </row>
    <row r="123" spans="2:17" ht="12.75" customHeight="1" x14ac:dyDescent="0.25">
      <c r="B123" s="125">
        <v>3231</v>
      </c>
      <c r="C123" s="123"/>
      <c r="D123" s="208" t="s">
        <v>119</v>
      </c>
      <c r="E123" s="209"/>
      <c r="F123" s="209"/>
      <c r="G123" s="209"/>
      <c r="H123" s="209"/>
      <c r="I123" s="209"/>
      <c r="J123" s="209"/>
      <c r="K123" s="209"/>
      <c r="L123" s="209"/>
      <c r="M123" s="65">
        <v>0</v>
      </c>
      <c r="N123" s="65">
        <v>1330</v>
      </c>
      <c r="O123" s="102">
        <v>1330</v>
      </c>
      <c r="P123" s="102">
        <v>1330</v>
      </c>
      <c r="Q123" s="101">
        <v>1330</v>
      </c>
    </row>
    <row r="124" spans="2:17" ht="12.75" customHeight="1" x14ac:dyDescent="0.25">
      <c r="B124" s="125">
        <v>3237</v>
      </c>
      <c r="C124" s="123"/>
      <c r="D124" s="229" t="s">
        <v>125</v>
      </c>
      <c r="E124" s="256"/>
      <c r="F124" s="256"/>
      <c r="G124" s="256"/>
      <c r="H124" s="256"/>
      <c r="I124" s="256"/>
      <c r="J124" s="256"/>
      <c r="K124" s="256"/>
      <c r="L124" s="257"/>
      <c r="M124" s="65">
        <v>0</v>
      </c>
      <c r="N124" s="65">
        <v>9305</v>
      </c>
      <c r="O124" s="102">
        <v>2000</v>
      </c>
      <c r="P124" s="102">
        <v>2000</v>
      </c>
      <c r="Q124" s="101">
        <v>2000</v>
      </c>
    </row>
    <row r="125" spans="2:17" ht="12.75" customHeight="1" x14ac:dyDescent="0.25">
      <c r="B125" s="125">
        <v>3241</v>
      </c>
      <c r="C125" s="123"/>
      <c r="D125" s="208" t="s">
        <v>130</v>
      </c>
      <c r="E125" s="209"/>
      <c r="F125" s="209"/>
      <c r="G125" s="209"/>
      <c r="H125" s="209"/>
      <c r="I125" s="209"/>
      <c r="J125" s="209"/>
      <c r="K125" s="209"/>
      <c r="L125" s="209"/>
      <c r="M125" s="65">
        <v>0</v>
      </c>
      <c r="N125" s="65">
        <v>8635</v>
      </c>
      <c r="O125" s="102">
        <v>10950</v>
      </c>
      <c r="P125" s="102">
        <v>10950</v>
      </c>
      <c r="Q125" s="101">
        <v>10950</v>
      </c>
    </row>
    <row r="126" spans="2:17" ht="12.75" customHeight="1" x14ac:dyDescent="0.25">
      <c r="B126" s="125">
        <v>3293</v>
      </c>
      <c r="C126" s="123"/>
      <c r="D126" s="208" t="s">
        <v>134</v>
      </c>
      <c r="E126" s="209"/>
      <c r="F126" s="209"/>
      <c r="G126" s="209"/>
      <c r="H126" s="209"/>
      <c r="I126" s="209"/>
      <c r="J126" s="209"/>
      <c r="K126" s="209"/>
      <c r="L126" s="209"/>
      <c r="M126" s="65">
        <v>0</v>
      </c>
      <c r="N126" s="65">
        <v>670</v>
      </c>
      <c r="O126" s="102">
        <v>1670</v>
      </c>
      <c r="P126" s="102">
        <v>1670</v>
      </c>
      <c r="Q126" s="101">
        <v>1670</v>
      </c>
    </row>
    <row r="127" spans="2:17" x14ac:dyDescent="0.25">
      <c r="B127" s="194" t="s">
        <v>153</v>
      </c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06">
        <f t="shared" ref="M127:Q127" si="29">SUM(M128)</f>
        <v>12785</v>
      </c>
      <c r="N127" s="106">
        <f t="shared" si="29"/>
        <v>23060</v>
      </c>
      <c r="O127" s="106">
        <f t="shared" si="29"/>
        <v>23170</v>
      </c>
      <c r="P127" s="106">
        <f t="shared" si="29"/>
        <v>23170</v>
      </c>
      <c r="Q127" s="106">
        <f t="shared" si="29"/>
        <v>23170</v>
      </c>
    </row>
    <row r="128" spans="2:17" x14ac:dyDescent="0.25">
      <c r="B128" s="96">
        <v>32</v>
      </c>
      <c r="C128" s="130"/>
      <c r="D128" s="203" t="s">
        <v>32</v>
      </c>
      <c r="E128" s="204"/>
      <c r="F128" s="204"/>
      <c r="G128" s="204"/>
      <c r="H128" s="204"/>
      <c r="I128" s="204"/>
      <c r="J128" s="204"/>
      <c r="K128" s="204"/>
      <c r="L128" s="205"/>
      <c r="M128" s="111">
        <f t="shared" ref="M128:N128" si="30">SUM(M129:M138)</f>
        <v>12785</v>
      </c>
      <c r="N128" s="111">
        <f t="shared" si="30"/>
        <v>23060</v>
      </c>
      <c r="O128" s="111">
        <f>SUM(O129:O139)</f>
        <v>23170</v>
      </c>
      <c r="P128" s="111">
        <f t="shared" ref="P128:Q128" si="31">SUM(P129:P139)</f>
        <v>23170</v>
      </c>
      <c r="Q128" s="111">
        <f t="shared" si="31"/>
        <v>23170</v>
      </c>
    </row>
    <row r="129" spans="2:17" x14ac:dyDescent="0.25">
      <c r="B129" s="128">
        <v>3211</v>
      </c>
      <c r="C129" s="146"/>
      <c r="D129" s="239" t="s">
        <v>106</v>
      </c>
      <c r="E129" s="240"/>
      <c r="F129" s="240"/>
      <c r="G129" s="240"/>
      <c r="H129" s="240"/>
      <c r="I129" s="240"/>
      <c r="J129" s="240"/>
      <c r="K129" s="240"/>
      <c r="L129" s="241"/>
      <c r="M129" s="65">
        <v>194</v>
      </c>
      <c r="N129" s="65">
        <v>0</v>
      </c>
      <c r="O129" s="110">
        <v>340</v>
      </c>
      <c r="P129" s="110">
        <v>340</v>
      </c>
      <c r="Q129" s="147">
        <v>340</v>
      </c>
    </row>
    <row r="130" spans="2:17" x14ac:dyDescent="0.25">
      <c r="B130" s="128">
        <v>3221</v>
      </c>
      <c r="C130" s="146"/>
      <c r="D130" s="239" t="s">
        <v>111</v>
      </c>
      <c r="E130" s="240"/>
      <c r="F130" s="240"/>
      <c r="G130" s="240"/>
      <c r="H130" s="240"/>
      <c r="I130" s="240"/>
      <c r="J130" s="240"/>
      <c r="K130" s="240"/>
      <c r="L130" s="241"/>
      <c r="M130" s="65">
        <v>1087</v>
      </c>
      <c r="N130" s="65">
        <v>0</v>
      </c>
      <c r="O130" s="110">
        <v>1200</v>
      </c>
      <c r="P130" s="110">
        <v>1200</v>
      </c>
      <c r="Q130" s="147">
        <v>1200</v>
      </c>
    </row>
    <row r="131" spans="2:17" x14ac:dyDescent="0.25">
      <c r="B131" s="128">
        <v>3222</v>
      </c>
      <c r="C131" s="146"/>
      <c r="D131" s="239" t="s">
        <v>201</v>
      </c>
      <c r="E131" s="240"/>
      <c r="F131" s="240"/>
      <c r="G131" s="240"/>
      <c r="H131" s="240"/>
      <c r="I131" s="240"/>
      <c r="J131" s="240"/>
      <c r="K131" s="240"/>
      <c r="L131" s="241"/>
      <c r="M131" s="65">
        <v>0</v>
      </c>
      <c r="N131" s="65">
        <v>0</v>
      </c>
      <c r="O131" s="110">
        <v>0</v>
      </c>
      <c r="P131" s="110">
        <v>0</v>
      </c>
      <c r="Q131" s="147">
        <v>0</v>
      </c>
    </row>
    <row r="132" spans="2:17" x14ac:dyDescent="0.25">
      <c r="B132" s="128">
        <v>3223</v>
      </c>
      <c r="C132" s="146"/>
      <c r="D132" s="208" t="s">
        <v>113</v>
      </c>
      <c r="E132" s="209"/>
      <c r="F132" s="209"/>
      <c r="G132" s="209"/>
      <c r="H132" s="209"/>
      <c r="I132" s="209"/>
      <c r="J132" s="209"/>
      <c r="K132" s="209"/>
      <c r="L132" s="231"/>
      <c r="M132" s="65">
        <v>0</v>
      </c>
      <c r="N132" s="65">
        <v>2000</v>
      </c>
      <c r="O132" s="110">
        <v>2000</v>
      </c>
      <c r="P132" s="110">
        <v>2000</v>
      </c>
      <c r="Q132" s="147">
        <v>2000</v>
      </c>
    </row>
    <row r="133" spans="2:17" x14ac:dyDescent="0.25">
      <c r="B133" s="128">
        <v>3224</v>
      </c>
      <c r="C133" s="146"/>
      <c r="D133" s="229" t="s">
        <v>115</v>
      </c>
      <c r="E133" s="230"/>
      <c r="F133" s="230"/>
      <c r="G133" s="230"/>
      <c r="H133" s="230"/>
      <c r="I133" s="230"/>
      <c r="J133" s="230"/>
      <c r="K133" s="230"/>
      <c r="L133" s="230"/>
      <c r="M133" s="65">
        <v>0</v>
      </c>
      <c r="N133" s="65">
        <v>0</v>
      </c>
      <c r="O133" s="110">
        <v>1000</v>
      </c>
      <c r="P133" s="110">
        <v>1000</v>
      </c>
      <c r="Q133" s="147">
        <v>1000</v>
      </c>
    </row>
    <row r="134" spans="2:17" x14ac:dyDescent="0.25">
      <c r="B134" s="123" t="s">
        <v>152</v>
      </c>
      <c r="C134" s="123"/>
      <c r="D134" s="229" t="s">
        <v>125</v>
      </c>
      <c r="E134" s="230"/>
      <c r="F134" s="230"/>
      <c r="G134" s="230"/>
      <c r="H134" s="230"/>
      <c r="I134" s="230"/>
      <c r="J134" s="230"/>
      <c r="K134" s="230"/>
      <c r="L134" s="230"/>
      <c r="M134" s="65">
        <v>10840</v>
      </c>
      <c r="N134" s="65">
        <v>16740</v>
      </c>
      <c r="O134" s="99">
        <v>14430</v>
      </c>
      <c r="P134" s="99">
        <v>14430</v>
      </c>
      <c r="Q134" s="108">
        <v>14430</v>
      </c>
    </row>
    <row r="135" spans="2:17" x14ac:dyDescent="0.25">
      <c r="B135" s="125">
        <v>3238</v>
      </c>
      <c r="C135" s="123"/>
      <c r="D135" s="208" t="s">
        <v>127</v>
      </c>
      <c r="E135" s="209"/>
      <c r="F135" s="209"/>
      <c r="G135" s="209"/>
      <c r="H135" s="209"/>
      <c r="I135" s="209"/>
      <c r="J135" s="209"/>
      <c r="K135" s="209"/>
      <c r="L135" s="209"/>
      <c r="M135" s="65">
        <v>0</v>
      </c>
      <c r="N135" s="65">
        <v>0</v>
      </c>
      <c r="O135" s="99">
        <v>1000</v>
      </c>
      <c r="P135" s="99">
        <v>1000</v>
      </c>
      <c r="Q135" s="108">
        <v>1000</v>
      </c>
    </row>
    <row r="136" spans="2:17" x14ac:dyDescent="0.25">
      <c r="B136" s="125">
        <v>3239</v>
      </c>
      <c r="C136" s="123"/>
      <c r="D136" s="229" t="s">
        <v>129</v>
      </c>
      <c r="E136" s="230"/>
      <c r="F136" s="230"/>
      <c r="G136" s="230"/>
      <c r="H136" s="230"/>
      <c r="I136" s="230"/>
      <c r="J136" s="230"/>
      <c r="K136" s="230"/>
      <c r="L136" s="258"/>
      <c r="M136" s="65">
        <v>0</v>
      </c>
      <c r="N136" s="65">
        <v>0</v>
      </c>
      <c r="O136" s="99">
        <v>1000</v>
      </c>
      <c r="P136" s="99">
        <v>1000</v>
      </c>
      <c r="Q136" s="108">
        <v>1000</v>
      </c>
    </row>
    <row r="137" spans="2:17" ht="15" customHeight="1" x14ac:dyDescent="0.25">
      <c r="B137" s="125">
        <v>3241</v>
      </c>
      <c r="C137" s="123"/>
      <c r="D137" s="208" t="s">
        <v>130</v>
      </c>
      <c r="E137" s="209"/>
      <c r="F137" s="209"/>
      <c r="G137" s="209"/>
      <c r="H137" s="209"/>
      <c r="I137" s="209"/>
      <c r="J137" s="209"/>
      <c r="K137" s="209"/>
      <c r="L137" s="209"/>
      <c r="M137" s="65">
        <v>0</v>
      </c>
      <c r="N137" s="65">
        <v>2400</v>
      </c>
      <c r="O137" s="99">
        <v>0</v>
      </c>
      <c r="P137" s="99">
        <v>0</v>
      </c>
      <c r="Q137" s="108">
        <v>0</v>
      </c>
    </row>
    <row r="138" spans="2:17" x14ac:dyDescent="0.25">
      <c r="B138" s="125">
        <v>3293</v>
      </c>
      <c r="C138" s="123"/>
      <c r="D138" s="229" t="s">
        <v>134</v>
      </c>
      <c r="E138" s="230"/>
      <c r="F138" s="230"/>
      <c r="G138" s="230"/>
      <c r="H138" s="230"/>
      <c r="I138" s="230"/>
      <c r="J138" s="230"/>
      <c r="K138" s="230"/>
      <c r="L138" s="230"/>
      <c r="M138" s="65">
        <v>664</v>
      </c>
      <c r="N138" s="65">
        <v>1920</v>
      </c>
      <c r="O138" s="99">
        <v>1500</v>
      </c>
      <c r="P138" s="99">
        <v>1500</v>
      </c>
      <c r="Q138" s="108">
        <v>1500</v>
      </c>
    </row>
    <row r="139" spans="2:17" x14ac:dyDescent="0.25">
      <c r="B139" s="125">
        <v>3299</v>
      </c>
      <c r="C139" s="123"/>
      <c r="D139" s="208" t="s">
        <v>140</v>
      </c>
      <c r="E139" s="209"/>
      <c r="F139" s="209"/>
      <c r="G139" s="209"/>
      <c r="H139" s="209"/>
      <c r="I139" s="209"/>
      <c r="J139" s="209"/>
      <c r="K139" s="209"/>
      <c r="L139" s="209"/>
      <c r="M139" s="65">
        <v>0</v>
      </c>
      <c r="N139" s="65">
        <v>0</v>
      </c>
      <c r="O139" s="99">
        <v>700</v>
      </c>
      <c r="P139" s="99">
        <v>700</v>
      </c>
      <c r="Q139" s="108">
        <v>700</v>
      </c>
    </row>
    <row r="140" spans="2:17" ht="15.75" customHeight="1" x14ac:dyDescent="0.25">
      <c r="B140" s="194" t="s">
        <v>154</v>
      </c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06">
        <f t="shared" ref="M140:Q140" si="32">SUM(M141)</f>
        <v>7299</v>
      </c>
      <c r="N140" s="106">
        <f t="shared" si="32"/>
        <v>20430</v>
      </c>
      <c r="O140" s="106">
        <f t="shared" si="32"/>
        <v>41373</v>
      </c>
      <c r="P140" s="106">
        <f t="shared" si="32"/>
        <v>41373</v>
      </c>
      <c r="Q140" s="106">
        <f t="shared" si="32"/>
        <v>41373</v>
      </c>
    </row>
    <row r="141" spans="2:17" x14ac:dyDescent="0.25">
      <c r="B141" s="96">
        <v>32</v>
      </c>
      <c r="C141" s="126"/>
      <c r="D141" s="196" t="s">
        <v>32</v>
      </c>
      <c r="E141" s="197"/>
      <c r="F141" s="197"/>
      <c r="G141" s="197"/>
      <c r="H141" s="197"/>
      <c r="I141" s="197"/>
      <c r="J141" s="197"/>
      <c r="K141" s="197"/>
      <c r="L141" s="198"/>
      <c r="M141" s="98">
        <f t="shared" ref="M141:Q141" si="33">SUM(M142:M150)</f>
        <v>7299</v>
      </c>
      <c r="N141" s="98">
        <f t="shared" si="33"/>
        <v>20430</v>
      </c>
      <c r="O141" s="98">
        <f t="shared" si="33"/>
        <v>41373</v>
      </c>
      <c r="P141" s="98">
        <f t="shared" si="33"/>
        <v>41373</v>
      </c>
      <c r="Q141" s="98">
        <f t="shared" si="33"/>
        <v>41373</v>
      </c>
    </row>
    <row r="142" spans="2:17" x14ac:dyDescent="0.25">
      <c r="B142" s="123" t="s">
        <v>112</v>
      </c>
      <c r="C142" s="123"/>
      <c r="D142" s="229" t="s">
        <v>113</v>
      </c>
      <c r="E142" s="230"/>
      <c r="F142" s="230"/>
      <c r="G142" s="230"/>
      <c r="H142" s="230"/>
      <c r="I142" s="230"/>
      <c r="J142" s="230"/>
      <c r="K142" s="230"/>
      <c r="L142" s="230"/>
      <c r="M142" s="65">
        <v>1460</v>
      </c>
      <c r="N142" s="65">
        <v>1328</v>
      </c>
      <c r="O142" s="99">
        <v>1328</v>
      </c>
      <c r="P142" s="99">
        <v>1328</v>
      </c>
      <c r="Q142" s="108">
        <v>1328</v>
      </c>
    </row>
    <row r="143" spans="2:17" x14ac:dyDescent="0.25">
      <c r="B143" s="123" t="s">
        <v>114</v>
      </c>
      <c r="C143" s="123"/>
      <c r="D143" s="229" t="s">
        <v>115</v>
      </c>
      <c r="E143" s="230"/>
      <c r="F143" s="230"/>
      <c r="G143" s="230"/>
      <c r="H143" s="230"/>
      <c r="I143" s="230"/>
      <c r="J143" s="230"/>
      <c r="K143" s="230"/>
      <c r="L143" s="230"/>
      <c r="M143" s="65">
        <v>1579</v>
      </c>
      <c r="N143" s="65">
        <v>1845</v>
      </c>
      <c r="O143" s="99">
        <v>1745</v>
      </c>
      <c r="P143" s="99">
        <v>1745</v>
      </c>
      <c r="Q143" s="108">
        <v>1745</v>
      </c>
    </row>
    <row r="144" spans="2:17" x14ac:dyDescent="0.25">
      <c r="B144" s="123" t="s">
        <v>120</v>
      </c>
      <c r="C144" s="123"/>
      <c r="D144" s="229" t="s">
        <v>121</v>
      </c>
      <c r="E144" s="230"/>
      <c r="F144" s="230"/>
      <c r="G144" s="230"/>
      <c r="H144" s="230"/>
      <c r="I144" s="230"/>
      <c r="J144" s="230"/>
      <c r="K144" s="230"/>
      <c r="L144" s="230"/>
      <c r="M144" s="65">
        <v>664</v>
      </c>
      <c r="N144" s="65">
        <v>664</v>
      </c>
      <c r="O144" s="99">
        <v>664</v>
      </c>
      <c r="P144" s="99">
        <v>664</v>
      </c>
      <c r="Q144" s="108">
        <v>664</v>
      </c>
    </row>
    <row r="145" spans="2:17" x14ac:dyDescent="0.25">
      <c r="B145" s="123" t="s">
        <v>123</v>
      </c>
      <c r="C145" s="123"/>
      <c r="D145" s="229" t="s">
        <v>124</v>
      </c>
      <c r="E145" s="230"/>
      <c r="F145" s="230"/>
      <c r="G145" s="230"/>
      <c r="H145" s="230"/>
      <c r="I145" s="230"/>
      <c r="J145" s="230"/>
      <c r="K145" s="230"/>
      <c r="L145" s="230"/>
      <c r="M145" s="65">
        <v>398</v>
      </c>
      <c r="N145" s="65">
        <v>266</v>
      </c>
      <c r="O145" s="99">
        <v>366</v>
      </c>
      <c r="P145" s="99">
        <v>366</v>
      </c>
      <c r="Q145" s="108">
        <v>366</v>
      </c>
    </row>
    <row r="146" spans="2:17" x14ac:dyDescent="0.25">
      <c r="B146" s="123" t="s">
        <v>152</v>
      </c>
      <c r="C146" s="123"/>
      <c r="D146" s="229" t="s">
        <v>125</v>
      </c>
      <c r="E146" s="230"/>
      <c r="F146" s="230"/>
      <c r="G146" s="230"/>
      <c r="H146" s="230"/>
      <c r="I146" s="230"/>
      <c r="J146" s="230"/>
      <c r="K146" s="230"/>
      <c r="L146" s="230"/>
      <c r="M146" s="65">
        <v>1327</v>
      </c>
      <c r="N146" s="65">
        <v>15782</v>
      </c>
      <c r="O146" s="99">
        <v>26965</v>
      </c>
      <c r="P146" s="99">
        <v>26965</v>
      </c>
      <c r="Q146" s="108">
        <v>26965</v>
      </c>
    </row>
    <row r="147" spans="2:17" x14ac:dyDescent="0.25">
      <c r="B147" s="125">
        <v>3238</v>
      </c>
      <c r="C147" s="123"/>
      <c r="D147" s="229" t="s">
        <v>127</v>
      </c>
      <c r="E147" s="230"/>
      <c r="F147" s="230"/>
      <c r="G147" s="230"/>
      <c r="H147" s="230"/>
      <c r="I147" s="230"/>
      <c r="J147" s="230"/>
      <c r="K147" s="230"/>
      <c r="L147" s="230"/>
      <c r="M147" s="65">
        <v>1327</v>
      </c>
      <c r="N147" s="65">
        <v>0</v>
      </c>
      <c r="O147" s="99">
        <v>0</v>
      </c>
      <c r="P147" s="99">
        <v>0</v>
      </c>
      <c r="Q147" s="108">
        <v>0</v>
      </c>
    </row>
    <row r="148" spans="2:17" x14ac:dyDescent="0.25">
      <c r="B148" s="125">
        <v>3239</v>
      </c>
      <c r="C148" s="123"/>
      <c r="D148" s="208" t="s">
        <v>129</v>
      </c>
      <c r="E148" s="209"/>
      <c r="F148" s="209"/>
      <c r="G148" s="209"/>
      <c r="H148" s="209"/>
      <c r="I148" s="209"/>
      <c r="J148" s="209"/>
      <c r="K148" s="209"/>
      <c r="L148" s="231"/>
      <c r="M148" s="65">
        <v>0</v>
      </c>
      <c r="N148" s="65">
        <v>0</v>
      </c>
      <c r="O148" s="102">
        <v>0</v>
      </c>
      <c r="P148" s="102">
        <v>0</v>
      </c>
      <c r="Q148" s="101">
        <v>0</v>
      </c>
    </row>
    <row r="149" spans="2:17" x14ac:dyDescent="0.25">
      <c r="B149" s="123" t="s">
        <v>155</v>
      </c>
      <c r="C149" s="123"/>
      <c r="D149" s="229" t="s">
        <v>156</v>
      </c>
      <c r="E149" s="230"/>
      <c r="F149" s="230"/>
      <c r="G149" s="230"/>
      <c r="H149" s="230"/>
      <c r="I149" s="230"/>
      <c r="J149" s="230"/>
      <c r="K149" s="230"/>
      <c r="L149" s="230"/>
      <c r="M149" s="65">
        <v>0</v>
      </c>
      <c r="N149" s="65">
        <v>0</v>
      </c>
      <c r="O149" s="99">
        <v>10305</v>
      </c>
      <c r="P149" s="99">
        <v>10305</v>
      </c>
      <c r="Q149" s="108">
        <v>10305</v>
      </c>
    </row>
    <row r="150" spans="2:17" x14ac:dyDescent="0.25">
      <c r="B150" s="123" t="s">
        <v>132</v>
      </c>
      <c r="C150" s="123"/>
      <c r="D150" s="229" t="s">
        <v>133</v>
      </c>
      <c r="E150" s="230"/>
      <c r="F150" s="230"/>
      <c r="G150" s="230"/>
      <c r="H150" s="230"/>
      <c r="I150" s="230"/>
      <c r="J150" s="230"/>
      <c r="K150" s="230"/>
      <c r="L150" s="230"/>
      <c r="M150" s="65">
        <v>544</v>
      </c>
      <c r="N150" s="65">
        <v>545</v>
      </c>
      <c r="O150" s="99">
        <v>0</v>
      </c>
      <c r="P150" s="99">
        <v>0</v>
      </c>
      <c r="Q150" s="108">
        <v>0</v>
      </c>
    </row>
    <row r="151" spans="2:17" ht="18" customHeight="1" x14ac:dyDescent="0.25">
      <c r="B151" s="194" t="s">
        <v>157</v>
      </c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06">
        <f t="shared" ref="M151:Q151" si="34">SUM(M152)</f>
        <v>7300</v>
      </c>
      <c r="N151" s="106">
        <f t="shared" si="34"/>
        <v>9608</v>
      </c>
      <c r="O151" s="106">
        <f t="shared" si="34"/>
        <v>8668</v>
      </c>
      <c r="P151" s="106">
        <f t="shared" si="34"/>
        <v>8668</v>
      </c>
      <c r="Q151" s="106">
        <f t="shared" si="34"/>
        <v>8668</v>
      </c>
    </row>
    <row r="152" spans="2:17" x14ac:dyDescent="0.25">
      <c r="B152" s="96">
        <v>32</v>
      </c>
      <c r="C152" s="112"/>
      <c r="D152" s="196" t="s">
        <v>32</v>
      </c>
      <c r="E152" s="197"/>
      <c r="F152" s="197"/>
      <c r="G152" s="197"/>
      <c r="H152" s="197"/>
      <c r="I152" s="197"/>
      <c r="J152" s="197"/>
      <c r="K152" s="197"/>
      <c r="L152" s="198"/>
      <c r="M152" s="98">
        <f t="shared" ref="M152:Q152" si="35">SUM(M153:M158)</f>
        <v>7300</v>
      </c>
      <c r="N152" s="98">
        <f t="shared" si="35"/>
        <v>9608</v>
      </c>
      <c r="O152" s="98">
        <f t="shared" si="35"/>
        <v>8668</v>
      </c>
      <c r="P152" s="98">
        <f t="shared" si="35"/>
        <v>8668</v>
      </c>
      <c r="Q152" s="98">
        <f t="shared" si="35"/>
        <v>8668</v>
      </c>
    </row>
    <row r="153" spans="2:17" x14ac:dyDescent="0.25">
      <c r="B153" s="123" t="s">
        <v>112</v>
      </c>
      <c r="C153" s="123"/>
      <c r="D153" s="229" t="s">
        <v>113</v>
      </c>
      <c r="E153" s="230"/>
      <c r="F153" s="230"/>
      <c r="G153" s="230"/>
      <c r="H153" s="230"/>
      <c r="I153" s="230"/>
      <c r="J153" s="230"/>
      <c r="K153" s="230"/>
      <c r="L153" s="230"/>
      <c r="M153" s="65">
        <v>1261</v>
      </c>
      <c r="N153" s="65">
        <v>1261</v>
      </c>
      <c r="O153" s="99">
        <v>1361</v>
      </c>
      <c r="P153" s="99">
        <v>1361</v>
      </c>
      <c r="Q153" s="108">
        <v>1361</v>
      </c>
    </row>
    <row r="154" spans="2:17" x14ac:dyDescent="0.25">
      <c r="B154" s="123" t="s">
        <v>114</v>
      </c>
      <c r="C154" s="123"/>
      <c r="D154" s="229" t="s">
        <v>115</v>
      </c>
      <c r="E154" s="230"/>
      <c r="F154" s="230"/>
      <c r="G154" s="230"/>
      <c r="H154" s="230"/>
      <c r="I154" s="230"/>
      <c r="J154" s="230"/>
      <c r="K154" s="230"/>
      <c r="L154" s="230"/>
      <c r="M154" s="65">
        <v>1526</v>
      </c>
      <c r="N154" s="65">
        <v>1527</v>
      </c>
      <c r="O154" s="99">
        <v>1427</v>
      </c>
      <c r="P154" s="99">
        <v>1427</v>
      </c>
      <c r="Q154" s="108">
        <v>1427</v>
      </c>
    </row>
    <row r="155" spans="2:17" x14ac:dyDescent="0.25">
      <c r="B155" s="123" t="s">
        <v>118</v>
      </c>
      <c r="C155" s="123"/>
      <c r="D155" s="229" t="s">
        <v>119</v>
      </c>
      <c r="E155" s="230"/>
      <c r="F155" s="230"/>
      <c r="G155" s="230"/>
      <c r="H155" s="230"/>
      <c r="I155" s="230"/>
      <c r="J155" s="230"/>
      <c r="K155" s="230"/>
      <c r="L155" s="230"/>
      <c r="M155" s="65">
        <v>929</v>
      </c>
      <c r="N155" s="65">
        <v>930</v>
      </c>
      <c r="O155" s="99">
        <v>930</v>
      </c>
      <c r="P155" s="99">
        <v>930</v>
      </c>
      <c r="Q155" s="108">
        <v>930</v>
      </c>
    </row>
    <row r="156" spans="2:17" x14ac:dyDescent="0.25">
      <c r="B156" s="123" t="s">
        <v>120</v>
      </c>
      <c r="C156" s="123"/>
      <c r="D156" s="229" t="s">
        <v>121</v>
      </c>
      <c r="E156" s="230"/>
      <c r="F156" s="230"/>
      <c r="G156" s="230"/>
      <c r="H156" s="230"/>
      <c r="I156" s="230"/>
      <c r="J156" s="230"/>
      <c r="K156" s="230"/>
      <c r="L156" s="230"/>
      <c r="M156" s="65">
        <v>929</v>
      </c>
      <c r="N156" s="65">
        <v>930</v>
      </c>
      <c r="O156" s="99">
        <v>930</v>
      </c>
      <c r="P156" s="99">
        <v>930</v>
      </c>
      <c r="Q156" s="108">
        <v>930</v>
      </c>
    </row>
    <row r="157" spans="2:17" x14ac:dyDescent="0.25">
      <c r="B157" s="123" t="s">
        <v>152</v>
      </c>
      <c r="C157" s="123"/>
      <c r="D157" s="229" t="s">
        <v>125</v>
      </c>
      <c r="E157" s="230"/>
      <c r="F157" s="230"/>
      <c r="G157" s="230"/>
      <c r="H157" s="230"/>
      <c r="I157" s="230"/>
      <c r="J157" s="230"/>
      <c r="K157" s="230"/>
      <c r="L157" s="230"/>
      <c r="M157" s="65">
        <v>2655</v>
      </c>
      <c r="N157" s="65">
        <v>3960</v>
      </c>
      <c r="O157" s="99">
        <v>4020</v>
      </c>
      <c r="P157" s="99">
        <v>4020</v>
      </c>
      <c r="Q157" s="108">
        <v>4020</v>
      </c>
    </row>
    <row r="158" spans="2:17" ht="12.75" customHeight="1" x14ac:dyDescent="0.25">
      <c r="B158" s="125">
        <v>3239</v>
      </c>
      <c r="C158" s="123"/>
      <c r="D158" s="208" t="s">
        <v>129</v>
      </c>
      <c r="E158" s="209"/>
      <c r="F158" s="209"/>
      <c r="G158" s="209"/>
      <c r="H158" s="209"/>
      <c r="I158" s="209"/>
      <c r="J158" s="209"/>
      <c r="K158" s="209"/>
      <c r="L158" s="231"/>
      <c r="M158" s="65">
        <v>0</v>
      </c>
      <c r="N158" s="65">
        <v>1000</v>
      </c>
      <c r="O158" s="99">
        <v>0</v>
      </c>
      <c r="P158" s="99">
        <v>0</v>
      </c>
      <c r="Q158" s="108">
        <v>0</v>
      </c>
    </row>
    <row r="159" spans="2:17" ht="18" customHeight="1" x14ac:dyDescent="0.25">
      <c r="B159" s="194" t="s">
        <v>148</v>
      </c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06">
        <f t="shared" ref="M159:Q159" si="36">SUM(M160)</f>
        <v>3982</v>
      </c>
      <c r="N159" s="106">
        <f t="shared" si="36"/>
        <v>4000</v>
      </c>
      <c r="O159" s="106">
        <f t="shared" si="36"/>
        <v>6000</v>
      </c>
      <c r="P159" s="106">
        <f t="shared" si="36"/>
        <v>6000</v>
      </c>
      <c r="Q159" s="106">
        <f t="shared" si="36"/>
        <v>6000</v>
      </c>
    </row>
    <row r="160" spans="2:17" x14ac:dyDescent="0.25">
      <c r="B160" s="96">
        <v>32</v>
      </c>
      <c r="C160" s="112"/>
      <c r="D160" s="196" t="s">
        <v>32</v>
      </c>
      <c r="E160" s="197"/>
      <c r="F160" s="197"/>
      <c r="G160" s="197"/>
      <c r="H160" s="197"/>
      <c r="I160" s="197"/>
      <c r="J160" s="197"/>
      <c r="K160" s="197"/>
      <c r="L160" s="198"/>
      <c r="M160" s="98">
        <f t="shared" ref="M160:Q160" si="37">SUM(M161:M164)</f>
        <v>3982</v>
      </c>
      <c r="N160" s="98">
        <f t="shared" si="37"/>
        <v>4000</v>
      </c>
      <c r="O160" s="98">
        <f t="shared" si="37"/>
        <v>6000</v>
      </c>
      <c r="P160" s="98">
        <f t="shared" si="37"/>
        <v>6000</v>
      </c>
      <c r="Q160" s="98">
        <f t="shared" si="37"/>
        <v>6000</v>
      </c>
    </row>
    <row r="161" spans="2:17" x14ac:dyDescent="0.25">
      <c r="B161" s="128">
        <v>3231</v>
      </c>
      <c r="C161" s="112"/>
      <c r="D161" s="239" t="s">
        <v>111</v>
      </c>
      <c r="E161" s="240"/>
      <c r="F161" s="240"/>
      <c r="G161" s="240"/>
      <c r="H161" s="240"/>
      <c r="I161" s="240"/>
      <c r="J161" s="240"/>
      <c r="K161" s="240"/>
      <c r="L161" s="241"/>
      <c r="M161" s="65">
        <v>0</v>
      </c>
      <c r="N161" s="163">
        <v>0</v>
      </c>
      <c r="O161" s="164">
        <v>0</v>
      </c>
      <c r="P161" s="164">
        <v>0</v>
      </c>
      <c r="Q161" s="163">
        <v>0</v>
      </c>
    </row>
    <row r="162" spans="2:17" x14ac:dyDescent="0.25">
      <c r="B162" s="123" t="s">
        <v>152</v>
      </c>
      <c r="C162" s="123"/>
      <c r="D162" s="229" t="s">
        <v>125</v>
      </c>
      <c r="E162" s="230"/>
      <c r="F162" s="230"/>
      <c r="G162" s="230"/>
      <c r="H162" s="230"/>
      <c r="I162" s="230"/>
      <c r="J162" s="230"/>
      <c r="K162" s="230"/>
      <c r="L162" s="230"/>
      <c r="M162" s="65">
        <v>3982</v>
      </c>
      <c r="N162" s="65">
        <v>3330</v>
      </c>
      <c r="O162" s="99">
        <v>3000</v>
      </c>
      <c r="P162" s="99">
        <v>3000</v>
      </c>
      <c r="Q162" s="108">
        <v>3000</v>
      </c>
    </row>
    <row r="163" spans="2:17" ht="15" customHeight="1" x14ac:dyDescent="0.25">
      <c r="B163" s="125">
        <v>3241</v>
      </c>
      <c r="C163" s="123"/>
      <c r="D163" s="229" t="s">
        <v>156</v>
      </c>
      <c r="E163" s="230"/>
      <c r="F163" s="230"/>
      <c r="G163" s="230"/>
      <c r="H163" s="230"/>
      <c r="I163" s="230"/>
      <c r="J163" s="230"/>
      <c r="K163" s="230"/>
      <c r="L163" s="230"/>
      <c r="M163" s="65">
        <v>0</v>
      </c>
      <c r="N163" s="65">
        <v>0</v>
      </c>
      <c r="O163" s="99">
        <v>3000</v>
      </c>
      <c r="P163" s="99">
        <v>3000</v>
      </c>
      <c r="Q163" s="108">
        <v>3000</v>
      </c>
    </row>
    <row r="164" spans="2:17" x14ac:dyDescent="0.25">
      <c r="B164" s="125">
        <v>3293</v>
      </c>
      <c r="C164" s="123"/>
      <c r="D164" s="208" t="s">
        <v>134</v>
      </c>
      <c r="E164" s="209"/>
      <c r="F164" s="209"/>
      <c r="G164" s="209"/>
      <c r="H164" s="209"/>
      <c r="I164" s="209"/>
      <c r="J164" s="209"/>
      <c r="K164" s="209"/>
      <c r="L164" s="231"/>
      <c r="M164" s="65">
        <v>0</v>
      </c>
      <c r="N164" s="65">
        <v>670</v>
      </c>
      <c r="O164" s="102">
        <v>0</v>
      </c>
      <c r="P164" s="102">
        <v>0</v>
      </c>
      <c r="Q164" s="101">
        <v>0</v>
      </c>
    </row>
    <row r="165" spans="2:17" ht="12.75" customHeight="1" x14ac:dyDescent="0.25">
      <c r="B165" s="194" t="s">
        <v>158</v>
      </c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06">
        <f t="shared" ref="M165:Q166" si="38">SUM(M166)</f>
        <v>0</v>
      </c>
      <c r="N165" s="106">
        <f t="shared" si="38"/>
        <v>0</v>
      </c>
      <c r="O165" s="106">
        <f t="shared" si="38"/>
        <v>0</v>
      </c>
      <c r="P165" s="106">
        <f t="shared" si="38"/>
        <v>0</v>
      </c>
      <c r="Q165" s="106">
        <f t="shared" si="38"/>
        <v>0</v>
      </c>
    </row>
    <row r="166" spans="2:17" x14ac:dyDescent="0.25">
      <c r="B166" s="96">
        <v>32</v>
      </c>
      <c r="C166" s="112"/>
      <c r="D166" s="196" t="s">
        <v>32</v>
      </c>
      <c r="E166" s="197"/>
      <c r="F166" s="197"/>
      <c r="G166" s="197"/>
      <c r="H166" s="197"/>
      <c r="I166" s="197"/>
      <c r="J166" s="197"/>
      <c r="K166" s="197"/>
      <c r="L166" s="198"/>
      <c r="M166" s="105">
        <f t="shared" si="38"/>
        <v>0</v>
      </c>
      <c r="N166" s="105">
        <f t="shared" si="38"/>
        <v>0</v>
      </c>
      <c r="O166" s="105">
        <f t="shared" si="38"/>
        <v>0</v>
      </c>
      <c r="P166" s="105">
        <f t="shared" si="38"/>
        <v>0</v>
      </c>
      <c r="Q166" s="65">
        <f t="shared" si="38"/>
        <v>0</v>
      </c>
    </row>
    <row r="167" spans="2:17" x14ac:dyDescent="0.25">
      <c r="B167" s="123" t="s">
        <v>152</v>
      </c>
      <c r="C167" s="123"/>
      <c r="D167" s="229" t="s">
        <v>125</v>
      </c>
      <c r="E167" s="230"/>
      <c r="F167" s="230"/>
      <c r="G167" s="230"/>
      <c r="H167" s="230"/>
      <c r="I167" s="230"/>
      <c r="J167" s="230"/>
      <c r="K167" s="230"/>
      <c r="L167" s="230"/>
      <c r="M167" s="65">
        <v>0</v>
      </c>
      <c r="N167" s="65">
        <v>0</v>
      </c>
      <c r="O167" s="102">
        <v>0</v>
      </c>
      <c r="P167" s="102">
        <v>0</v>
      </c>
      <c r="Q167" s="101">
        <v>0</v>
      </c>
    </row>
    <row r="168" spans="2:17" ht="18" customHeight="1" x14ac:dyDescent="0.25">
      <c r="B168" s="201" t="s">
        <v>159</v>
      </c>
      <c r="C168" s="202"/>
      <c r="D168" s="202"/>
      <c r="E168" s="202"/>
      <c r="F168" s="202"/>
      <c r="G168" s="202"/>
      <c r="H168" s="202"/>
      <c r="I168" s="202"/>
      <c r="J168" s="202"/>
      <c r="K168" s="202"/>
      <c r="L168" s="202"/>
      <c r="M168" s="109">
        <f t="shared" ref="M168:Q168" si="39">SUM(M169+M176+M184+M187)</f>
        <v>102190</v>
      </c>
      <c r="N168" s="109">
        <f t="shared" si="39"/>
        <v>30160</v>
      </c>
      <c r="O168" s="109">
        <f t="shared" si="39"/>
        <v>23020</v>
      </c>
      <c r="P168" s="113">
        <f t="shared" si="39"/>
        <v>23020</v>
      </c>
      <c r="Q168" s="109">
        <f t="shared" si="39"/>
        <v>23020</v>
      </c>
    </row>
    <row r="169" spans="2:17" ht="18" customHeight="1" x14ac:dyDescent="0.25">
      <c r="B169" s="194" t="s">
        <v>160</v>
      </c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06">
        <f t="shared" ref="M169:Q169" si="40">SUM(M170)</f>
        <v>24669</v>
      </c>
      <c r="N169" s="106">
        <f t="shared" si="40"/>
        <v>8770</v>
      </c>
      <c r="O169" s="106">
        <f t="shared" si="40"/>
        <v>8660</v>
      </c>
      <c r="P169" s="114">
        <f t="shared" si="40"/>
        <v>8660</v>
      </c>
      <c r="Q169" s="106">
        <f t="shared" si="40"/>
        <v>8660</v>
      </c>
    </row>
    <row r="170" spans="2:17" x14ac:dyDescent="0.25">
      <c r="B170" s="96">
        <v>42</v>
      </c>
      <c r="C170" s="112"/>
      <c r="D170" s="196" t="s">
        <v>161</v>
      </c>
      <c r="E170" s="197"/>
      <c r="F170" s="197"/>
      <c r="G170" s="197"/>
      <c r="H170" s="197"/>
      <c r="I170" s="197"/>
      <c r="J170" s="197"/>
      <c r="K170" s="197"/>
      <c r="L170" s="198"/>
      <c r="M170" s="111">
        <f t="shared" ref="M170:Q170" si="41">SUM(M171:M175)</f>
        <v>24669</v>
      </c>
      <c r="N170" s="111">
        <f t="shared" si="41"/>
        <v>8770</v>
      </c>
      <c r="O170" s="111">
        <f t="shared" si="41"/>
        <v>8660</v>
      </c>
      <c r="P170" s="111">
        <f t="shared" si="41"/>
        <v>8660</v>
      </c>
      <c r="Q170" s="98">
        <f t="shared" si="41"/>
        <v>8660</v>
      </c>
    </row>
    <row r="171" spans="2:17" ht="12.75" customHeight="1" x14ac:dyDescent="0.25">
      <c r="B171" s="125">
        <v>4221</v>
      </c>
      <c r="C171" s="123"/>
      <c r="D171" s="229" t="s">
        <v>162</v>
      </c>
      <c r="E171" s="230"/>
      <c r="F171" s="230"/>
      <c r="G171" s="230"/>
      <c r="H171" s="230"/>
      <c r="I171" s="230"/>
      <c r="J171" s="230"/>
      <c r="K171" s="230"/>
      <c r="L171" s="230"/>
      <c r="M171" s="65">
        <v>11626</v>
      </c>
      <c r="N171" s="65">
        <v>5110</v>
      </c>
      <c r="O171" s="102">
        <v>3000</v>
      </c>
      <c r="P171" s="102">
        <v>3000</v>
      </c>
      <c r="Q171" s="101">
        <v>3000</v>
      </c>
    </row>
    <row r="172" spans="2:17" ht="12.75" customHeight="1" x14ac:dyDescent="0.25">
      <c r="B172" s="125">
        <v>4223</v>
      </c>
      <c r="C172" s="123"/>
      <c r="D172" s="208" t="s">
        <v>163</v>
      </c>
      <c r="E172" s="209"/>
      <c r="F172" s="209"/>
      <c r="G172" s="209"/>
      <c r="H172" s="209"/>
      <c r="I172" s="209"/>
      <c r="J172" s="209"/>
      <c r="K172" s="209"/>
      <c r="L172" s="231"/>
      <c r="M172" s="65">
        <v>0</v>
      </c>
      <c r="N172" s="65">
        <v>0</v>
      </c>
      <c r="O172" s="102">
        <v>0</v>
      </c>
      <c r="P172" s="102">
        <v>0</v>
      </c>
      <c r="Q172" s="101">
        <v>0</v>
      </c>
    </row>
    <row r="173" spans="2:17" ht="12.75" customHeight="1" x14ac:dyDescent="0.25">
      <c r="B173" s="125">
        <v>4227</v>
      </c>
      <c r="C173" s="123"/>
      <c r="D173" s="208" t="s">
        <v>164</v>
      </c>
      <c r="E173" s="209"/>
      <c r="F173" s="209"/>
      <c r="G173" s="209"/>
      <c r="H173" s="209"/>
      <c r="I173" s="209"/>
      <c r="J173" s="209"/>
      <c r="K173" s="209"/>
      <c r="L173" s="231"/>
      <c r="M173" s="65">
        <v>12077</v>
      </c>
      <c r="N173" s="65">
        <v>1000</v>
      </c>
      <c r="O173" s="102">
        <v>3000</v>
      </c>
      <c r="P173" s="102">
        <v>3000</v>
      </c>
      <c r="Q173" s="101">
        <v>3000</v>
      </c>
    </row>
    <row r="174" spans="2:17" x14ac:dyDescent="0.25">
      <c r="B174" s="125">
        <v>4241</v>
      </c>
      <c r="C174" s="123"/>
      <c r="D174" s="229" t="s">
        <v>165</v>
      </c>
      <c r="E174" s="230"/>
      <c r="F174" s="230"/>
      <c r="G174" s="230"/>
      <c r="H174" s="230"/>
      <c r="I174" s="230"/>
      <c r="J174" s="230"/>
      <c r="K174" s="230"/>
      <c r="L174" s="230"/>
      <c r="M174" s="65">
        <v>613</v>
      </c>
      <c r="N174" s="65">
        <v>1330</v>
      </c>
      <c r="O174" s="102">
        <v>1330</v>
      </c>
      <c r="P174" s="102">
        <v>1330</v>
      </c>
      <c r="Q174" s="101">
        <v>1330</v>
      </c>
    </row>
    <row r="175" spans="2:17" x14ac:dyDescent="0.25">
      <c r="B175" s="123" t="s">
        <v>166</v>
      </c>
      <c r="C175" s="123"/>
      <c r="D175" s="229" t="s">
        <v>167</v>
      </c>
      <c r="E175" s="230"/>
      <c r="F175" s="230"/>
      <c r="G175" s="230"/>
      <c r="H175" s="230"/>
      <c r="I175" s="230"/>
      <c r="J175" s="230"/>
      <c r="K175" s="230"/>
      <c r="L175" s="230"/>
      <c r="M175" s="65">
        <v>353</v>
      </c>
      <c r="N175" s="65">
        <v>1330</v>
      </c>
      <c r="O175" s="99">
        <v>1330</v>
      </c>
      <c r="P175" s="99">
        <v>1330</v>
      </c>
      <c r="Q175" s="108">
        <v>1330</v>
      </c>
    </row>
    <row r="176" spans="2:17" ht="18" customHeight="1" x14ac:dyDescent="0.25">
      <c r="B176" s="199" t="s">
        <v>151</v>
      </c>
      <c r="C176" s="200"/>
      <c r="D176" s="200"/>
      <c r="E176" s="200"/>
      <c r="F176" s="200"/>
      <c r="G176" s="200"/>
      <c r="H176" s="200"/>
      <c r="I176" s="200"/>
      <c r="J176" s="200"/>
      <c r="K176" s="200"/>
      <c r="L176" s="200"/>
      <c r="M176" s="127">
        <f t="shared" ref="M176:Q176" si="42">SUM(M177)</f>
        <v>77173</v>
      </c>
      <c r="N176" s="127">
        <f t="shared" si="42"/>
        <v>19360</v>
      </c>
      <c r="O176" s="127">
        <f t="shared" si="42"/>
        <v>12660</v>
      </c>
      <c r="P176" s="131">
        <f t="shared" si="42"/>
        <v>12660</v>
      </c>
      <c r="Q176" s="127">
        <f t="shared" si="42"/>
        <v>12660</v>
      </c>
    </row>
    <row r="177" spans="2:17" x14ac:dyDescent="0.25">
      <c r="B177" s="96">
        <v>42</v>
      </c>
      <c r="C177" s="112"/>
      <c r="D177" s="196" t="s">
        <v>161</v>
      </c>
      <c r="E177" s="197"/>
      <c r="F177" s="197"/>
      <c r="G177" s="197"/>
      <c r="H177" s="197"/>
      <c r="I177" s="197"/>
      <c r="J177" s="197"/>
      <c r="K177" s="197"/>
      <c r="L177" s="198"/>
      <c r="M177" s="115">
        <f t="shared" ref="M177:Q177" si="43">SUM(M178:M183)</f>
        <v>77173</v>
      </c>
      <c r="N177" s="115">
        <f t="shared" si="43"/>
        <v>19360</v>
      </c>
      <c r="O177" s="115">
        <f t="shared" si="43"/>
        <v>12660</v>
      </c>
      <c r="P177" s="116">
        <f t="shared" si="43"/>
        <v>12660</v>
      </c>
      <c r="Q177" s="115">
        <f t="shared" si="43"/>
        <v>12660</v>
      </c>
    </row>
    <row r="178" spans="2:17" x14ac:dyDescent="0.25">
      <c r="B178" s="123" t="s">
        <v>168</v>
      </c>
      <c r="C178" s="123"/>
      <c r="D178" s="229" t="s">
        <v>162</v>
      </c>
      <c r="E178" s="230"/>
      <c r="F178" s="230"/>
      <c r="G178" s="230"/>
      <c r="H178" s="230"/>
      <c r="I178" s="230"/>
      <c r="J178" s="230"/>
      <c r="K178" s="230"/>
      <c r="L178" s="258"/>
      <c r="M178" s="65">
        <v>13130</v>
      </c>
      <c r="N178" s="65">
        <v>6700</v>
      </c>
      <c r="O178" s="107">
        <v>5000</v>
      </c>
      <c r="P178" s="107">
        <v>5000</v>
      </c>
      <c r="Q178" s="103">
        <v>5000</v>
      </c>
    </row>
    <row r="179" spans="2:17" x14ac:dyDescent="0.25">
      <c r="B179" s="125">
        <v>4223</v>
      </c>
      <c r="C179" s="123"/>
      <c r="D179" s="208" t="s">
        <v>163</v>
      </c>
      <c r="E179" s="209"/>
      <c r="F179" s="209"/>
      <c r="G179" s="209"/>
      <c r="H179" s="209"/>
      <c r="I179" s="209"/>
      <c r="J179" s="209"/>
      <c r="K179" s="209"/>
      <c r="L179" s="231"/>
      <c r="M179" s="65">
        <v>0</v>
      </c>
      <c r="N179" s="65">
        <v>0</v>
      </c>
      <c r="O179" s="107">
        <v>0</v>
      </c>
      <c r="P179" s="107">
        <v>0</v>
      </c>
      <c r="Q179" s="103">
        <v>0</v>
      </c>
    </row>
    <row r="180" spans="2:17" x14ac:dyDescent="0.25">
      <c r="B180" s="125">
        <v>4227</v>
      </c>
      <c r="C180" s="123"/>
      <c r="D180" s="208" t="s">
        <v>164</v>
      </c>
      <c r="E180" s="209"/>
      <c r="F180" s="209"/>
      <c r="G180" s="209"/>
      <c r="H180" s="209"/>
      <c r="I180" s="209"/>
      <c r="J180" s="209"/>
      <c r="K180" s="209"/>
      <c r="L180" s="209"/>
      <c r="M180" s="65">
        <v>21415</v>
      </c>
      <c r="N180" s="65">
        <v>10000</v>
      </c>
      <c r="O180" s="102">
        <v>5000</v>
      </c>
      <c r="P180" s="102">
        <v>5000</v>
      </c>
      <c r="Q180" s="101">
        <v>5000</v>
      </c>
    </row>
    <row r="181" spans="2:17" x14ac:dyDescent="0.25">
      <c r="B181" s="125">
        <v>4231</v>
      </c>
      <c r="C181" s="123"/>
      <c r="D181" s="208" t="s">
        <v>169</v>
      </c>
      <c r="E181" s="209"/>
      <c r="F181" s="209"/>
      <c r="G181" s="209"/>
      <c r="H181" s="209"/>
      <c r="I181" s="209"/>
      <c r="J181" s="209"/>
      <c r="K181" s="209"/>
      <c r="L181" s="231"/>
      <c r="M181" s="65">
        <v>0</v>
      </c>
      <c r="N181" s="65">
        <v>0</v>
      </c>
      <c r="O181" s="102">
        <v>0</v>
      </c>
      <c r="P181" s="102">
        <v>0</v>
      </c>
      <c r="Q181" s="101">
        <v>0</v>
      </c>
    </row>
    <row r="182" spans="2:17" ht="12.75" customHeight="1" x14ac:dyDescent="0.25">
      <c r="B182" s="125">
        <v>4241</v>
      </c>
      <c r="C182" s="123"/>
      <c r="D182" s="254" t="s">
        <v>165</v>
      </c>
      <c r="E182" s="255"/>
      <c r="F182" s="255"/>
      <c r="G182" s="255"/>
      <c r="H182" s="255"/>
      <c r="I182" s="255"/>
      <c r="J182" s="255"/>
      <c r="K182" s="255"/>
      <c r="L182" s="255"/>
      <c r="M182" s="65">
        <v>1327</v>
      </c>
      <c r="N182" s="65">
        <v>1330</v>
      </c>
      <c r="O182" s="99">
        <v>1330</v>
      </c>
      <c r="P182" s="99">
        <v>1330</v>
      </c>
      <c r="Q182" s="108">
        <v>1330</v>
      </c>
    </row>
    <row r="183" spans="2:17" ht="12.75" customHeight="1" x14ac:dyDescent="0.25">
      <c r="B183" s="125">
        <v>4243</v>
      </c>
      <c r="C183" s="123"/>
      <c r="D183" s="208" t="s">
        <v>167</v>
      </c>
      <c r="E183" s="209"/>
      <c r="F183" s="209"/>
      <c r="G183" s="209"/>
      <c r="H183" s="209"/>
      <c r="I183" s="209"/>
      <c r="J183" s="209"/>
      <c r="K183" s="209"/>
      <c r="L183" s="209"/>
      <c r="M183" s="65">
        <v>41301</v>
      </c>
      <c r="N183" s="65">
        <v>1330</v>
      </c>
      <c r="O183" s="102">
        <v>1330</v>
      </c>
      <c r="P183" s="102">
        <v>1330</v>
      </c>
      <c r="Q183" s="101">
        <v>1330</v>
      </c>
    </row>
    <row r="184" spans="2:17" ht="18" customHeight="1" x14ac:dyDescent="0.25">
      <c r="B184" s="194" t="s">
        <v>170</v>
      </c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06">
        <f t="shared" ref="M184:Q184" si="44">SUM(M185)</f>
        <v>0</v>
      </c>
      <c r="N184" s="106">
        <f t="shared" si="44"/>
        <v>0</v>
      </c>
      <c r="O184" s="106">
        <f t="shared" si="44"/>
        <v>0</v>
      </c>
      <c r="P184" s="114">
        <f t="shared" si="44"/>
        <v>0</v>
      </c>
      <c r="Q184" s="106">
        <f t="shared" si="44"/>
        <v>0</v>
      </c>
    </row>
    <row r="185" spans="2:17" x14ac:dyDescent="0.25">
      <c r="B185" s="96">
        <v>42</v>
      </c>
      <c r="C185" s="112"/>
      <c r="D185" s="196" t="s">
        <v>161</v>
      </c>
      <c r="E185" s="197"/>
      <c r="F185" s="197"/>
      <c r="G185" s="197"/>
      <c r="H185" s="197"/>
      <c r="I185" s="197"/>
      <c r="J185" s="197"/>
      <c r="K185" s="197"/>
      <c r="L185" s="198"/>
      <c r="M185" s="98">
        <f t="shared" ref="M185:Q185" si="45">SUM(M186)</f>
        <v>0</v>
      </c>
      <c r="N185" s="98">
        <f t="shared" si="45"/>
        <v>0</v>
      </c>
      <c r="O185" s="98">
        <f t="shared" si="45"/>
        <v>0</v>
      </c>
      <c r="P185" s="111">
        <f t="shared" si="45"/>
        <v>0</v>
      </c>
      <c r="Q185" s="98">
        <f t="shared" si="45"/>
        <v>0</v>
      </c>
    </row>
    <row r="186" spans="2:17" x14ac:dyDescent="0.25">
      <c r="B186" s="123" t="s">
        <v>168</v>
      </c>
      <c r="C186" s="123"/>
      <c r="D186" s="229" t="s">
        <v>162</v>
      </c>
      <c r="E186" s="230"/>
      <c r="F186" s="230"/>
      <c r="G186" s="230"/>
      <c r="H186" s="230"/>
      <c r="I186" s="230"/>
      <c r="J186" s="230"/>
      <c r="K186" s="230"/>
      <c r="L186" s="230"/>
      <c r="M186" s="65">
        <v>0</v>
      </c>
      <c r="N186" s="65">
        <v>0</v>
      </c>
      <c r="O186" s="99">
        <v>0</v>
      </c>
      <c r="P186" s="99">
        <v>0</v>
      </c>
      <c r="Q186" s="108">
        <v>0</v>
      </c>
    </row>
    <row r="187" spans="2:17" ht="12.75" customHeight="1" x14ac:dyDescent="0.25">
      <c r="B187" s="194" t="s">
        <v>171</v>
      </c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06">
        <f t="shared" ref="M187:Q187" si="46">SUM(M188)</f>
        <v>348</v>
      </c>
      <c r="N187" s="106">
        <f t="shared" si="46"/>
        <v>2030</v>
      </c>
      <c r="O187" s="106">
        <f t="shared" si="46"/>
        <v>1700</v>
      </c>
      <c r="P187" s="114">
        <f t="shared" si="46"/>
        <v>1700</v>
      </c>
      <c r="Q187" s="106">
        <f t="shared" si="46"/>
        <v>1700</v>
      </c>
    </row>
    <row r="188" spans="2:17" ht="12.75" customHeight="1" x14ac:dyDescent="0.25">
      <c r="B188" s="96">
        <v>42</v>
      </c>
      <c r="C188" s="112"/>
      <c r="D188" s="196" t="s">
        <v>161</v>
      </c>
      <c r="E188" s="197"/>
      <c r="F188" s="197"/>
      <c r="G188" s="197"/>
      <c r="H188" s="197"/>
      <c r="I188" s="197"/>
      <c r="J188" s="197"/>
      <c r="K188" s="197"/>
      <c r="L188" s="198"/>
      <c r="M188" s="111">
        <f t="shared" ref="M188:Q188" si="47">SUM(M189:M190)</f>
        <v>348</v>
      </c>
      <c r="N188" s="111">
        <f t="shared" si="47"/>
        <v>2030</v>
      </c>
      <c r="O188" s="111">
        <f t="shared" si="47"/>
        <v>1700</v>
      </c>
      <c r="P188" s="111">
        <f t="shared" si="47"/>
        <v>1700</v>
      </c>
      <c r="Q188" s="98">
        <f t="shared" si="47"/>
        <v>1700</v>
      </c>
    </row>
    <row r="189" spans="2:17" x14ac:dyDescent="0.25">
      <c r="B189" s="125">
        <v>4241</v>
      </c>
      <c r="C189" s="123"/>
      <c r="D189" s="208" t="s">
        <v>165</v>
      </c>
      <c r="E189" s="209"/>
      <c r="F189" s="209"/>
      <c r="G189" s="209"/>
      <c r="H189" s="209"/>
      <c r="I189" s="209"/>
      <c r="J189" s="209"/>
      <c r="K189" s="209"/>
      <c r="L189" s="231"/>
      <c r="M189" s="65">
        <v>0</v>
      </c>
      <c r="N189" s="65">
        <v>700</v>
      </c>
      <c r="O189" s="102">
        <v>700</v>
      </c>
      <c r="P189" s="102">
        <v>700</v>
      </c>
      <c r="Q189" s="101">
        <v>700</v>
      </c>
    </row>
    <row r="190" spans="2:17" x14ac:dyDescent="0.25">
      <c r="B190" s="125">
        <v>4243</v>
      </c>
      <c r="C190" s="123"/>
      <c r="D190" s="208" t="s">
        <v>167</v>
      </c>
      <c r="E190" s="209"/>
      <c r="F190" s="209"/>
      <c r="G190" s="209"/>
      <c r="H190" s="209"/>
      <c r="I190" s="209"/>
      <c r="J190" s="209"/>
      <c r="K190" s="209"/>
      <c r="L190" s="209"/>
      <c r="M190" s="65">
        <v>348</v>
      </c>
      <c r="N190" s="65">
        <v>1330</v>
      </c>
      <c r="O190" s="102">
        <v>1000</v>
      </c>
      <c r="P190" s="102">
        <v>1000</v>
      </c>
      <c r="Q190" s="101">
        <v>1000</v>
      </c>
    </row>
    <row r="191" spans="2:17" x14ac:dyDescent="0.25">
      <c r="B191" s="201" t="s">
        <v>172</v>
      </c>
      <c r="C191" s="202"/>
      <c r="D191" s="202"/>
      <c r="E191" s="202"/>
      <c r="F191" s="202"/>
      <c r="G191" s="202"/>
      <c r="H191" s="202"/>
      <c r="I191" s="202"/>
      <c r="J191" s="202"/>
      <c r="K191" s="202"/>
      <c r="L191" s="202"/>
      <c r="M191" s="109">
        <f t="shared" ref="M191:Q191" si="48">SUM(M192+M195+M198+M201)</f>
        <v>358317</v>
      </c>
      <c r="N191" s="109">
        <f t="shared" si="48"/>
        <v>763250</v>
      </c>
      <c r="O191" s="109">
        <f t="shared" si="48"/>
        <v>554500</v>
      </c>
      <c r="P191" s="109">
        <f t="shared" si="48"/>
        <v>54500</v>
      </c>
      <c r="Q191" s="109">
        <f t="shared" si="48"/>
        <v>54500</v>
      </c>
    </row>
    <row r="192" spans="2:17" x14ac:dyDescent="0.25">
      <c r="B192" s="194" t="s">
        <v>173</v>
      </c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06">
        <f t="shared" ref="M192:Q193" si="49">SUM(M193)</f>
        <v>0</v>
      </c>
      <c r="N192" s="106">
        <f t="shared" si="49"/>
        <v>20000</v>
      </c>
      <c r="O192" s="106">
        <f t="shared" si="49"/>
        <v>0</v>
      </c>
      <c r="P192" s="114">
        <f t="shared" si="49"/>
        <v>0</v>
      </c>
      <c r="Q192" s="106">
        <f t="shared" si="49"/>
        <v>0</v>
      </c>
    </row>
    <row r="193" spans="2:17" x14ac:dyDescent="0.25">
      <c r="B193" s="96">
        <v>45</v>
      </c>
      <c r="C193" s="112"/>
      <c r="D193" s="196" t="s">
        <v>63</v>
      </c>
      <c r="E193" s="197"/>
      <c r="F193" s="197"/>
      <c r="G193" s="197"/>
      <c r="H193" s="197"/>
      <c r="I193" s="197"/>
      <c r="J193" s="197"/>
      <c r="K193" s="197"/>
      <c r="L193" s="198"/>
      <c r="M193" s="98">
        <f t="shared" si="49"/>
        <v>0</v>
      </c>
      <c r="N193" s="98">
        <f t="shared" si="49"/>
        <v>20000</v>
      </c>
      <c r="O193" s="98">
        <f t="shared" si="49"/>
        <v>0</v>
      </c>
      <c r="P193" s="111">
        <f t="shared" si="49"/>
        <v>0</v>
      </c>
      <c r="Q193" s="98">
        <f t="shared" si="49"/>
        <v>0</v>
      </c>
    </row>
    <row r="194" spans="2:17" x14ac:dyDescent="0.25">
      <c r="B194" s="125">
        <v>4511</v>
      </c>
      <c r="C194" s="123"/>
      <c r="D194" s="229" t="s">
        <v>174</v>
      </c>
      <c r="E194" s="230"/>
      <c r="F194" s="230"/>
      <c r="G194" s="230"/>
      <c r="H194" s="230"/>
      <c r="I194" s="230"/>
      <c r="J194" s="230"/>
      <c r="K194" s="230"/>
      <c r="L194" s="230"/>
      <c r="M194" s="65">
        <v>0</v>
      </c>
      <c r="N194" s="65">
        <v>20000</v>
      </c>
      <c r="O194" s="99">
        <v>0</v>
      </c>
      <c r="P194" s="99">
        <v>0</v>
      </c>
      <c r="Q194" s="108">
        <v>0</v>
      </c>
    </row>
    <row r="195" spans="2:17" x14ac:dyDescent="0.25">
      <c r="B195" s="199" t="s">
        <v>175</v>
      </c>
      <c r="C195" s="200"/>
      <c r="D195" s="200"/>
      <c r="E195" s="200"/>
      <c r="F195" s="200"/>
      <c r="G195" s="200"/>
      <c r="H195" s="200"/>
      <c r="I195" s="200"/>
      <c r="J195" s="200"/>
      <c r="K195" s="200"/>
      <c r="L195" s="200"/>
      <c r="M195" s="127">
        <f t="shared" ref="M195:Q195" si="50">SUM(M196)</f>
        <v>53089</v>
      </c>
      <c r="N195" s="127">
        <f t="shared" si="50"/>
        <v>53090</v>
      </c>
      <c r="O195" s="132">
        <f t="shared" si="50"/>
        <v>54500</v>
      </c>
      <c r="P195" s="132">
        <f t="shared" si="50"/>
        <v>54500</v>
      </c>
      <c r="Q195" s="127">
        <f t="shared" si="50"/>
        <v>54500</v>
      </c>
    </row>
    <row r="196" spans="2:17" x14ac:dyDescent="0.25">
      <c r="B196" s="96">
        <v>45</v>
      </c>
      <c r="C196" s="112"/>
      <c r="D196" s="196" t="s">
        <v>63</v>
      </c>
      <c r="E196" s="197"/>
      <c r="F196" s="197"/>
      <c r="G196" s="197"/>
      <c r="H196" s="197"/>
      <c r="I196" s="197"/>
      <c r="J196" s="197"/>
      <c r="K196" s="197"/>
      <c r="L196" s="197"/>
      <c r="M196" s="115">
        <f t="shared" ref="M196:Q196" si="51">SUM(M197)</f>
        <v>53089</v>
      </c>
      <c r="N196" s="115">
        <f t="shared" si="51"/>
        <v>53090</v>
      </c>
      <c r="O196" s="117">
        <f t="shared" si="51"/>
        <v>54500</v>
      </c>
      <c r="P196" s="116">
        <f t="shared" si="51"/>
        <v>54500</v>
      </c>
      <c r="Q196" s="115">
        <f t="shared" si="51"/>
        <v>54500</v>
      </c>
    </row>
    <row r="197" spans="2:17" ht="12.75" customHeight="1" x14ac:dyDescent="0.25">
      <c r="B197" s="125">
        <v>4511</v>
      </c>
      <c r="C197" s="123"/>
      <c r="D197" s="229" t="s">
        <v>174</v>
      </c>
      <c r="E197" s="230"/>
      <c r="F197" s="230"/>
      <c r="G197" s="230"/>
      <c r="H197" s="230"/>
      <c r="I197" s="230"/>
      <c r="J197" s="230"/>
      <c r="K197" s="230"/>
      <c r="L197" s="230"/>
      <c r="M197" s="65">
        <v>53089</v>
      </c>
      <c r="N197" s="65">
        <v>53090</v>
      </c>
      <c r="O197" s="108">
        <v>54500</v>
      </c>
      <c r="P197" s="99">
        <v>54500</v>
      </c>
      <c r="Q197" s="108">
        <v>54500</v>
      </c>
    </row>
    <row r="198" spans="2:17" ht="12.75" customHeight="1" x14ac:dyDescent="0.25">
      <c r="B198" s="194" t="s">
        <v>147</v>
      </c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14">
        <f t="shared" ref="M198:Q198" si="52">SUM(M199)</f>
        <v>26545</v>
      </c>
      <c r="N198" s="114">
        <f t="shared" si="52"/>
        <v>0</v>
      </c>
      <c r="O198" s="114">
        <f t="shared" si="52"/>
        <v>500000</v>
      </c>
      <c r="P198" s="114">
        <f t="shared" si="52"/>
        <v>0</v>
      </c>
      <c r="Q198" s="106">
        <f t="shared" si="52"/>
        <v>0</v>
      </c>
    </row>
    <row r="199" spans="2:17" ht="12.75" customHeight="1" x14ac:dyDescent="0.25">
      <c r="B199" s="96">
        <v>45</v>
      </c>
      <c r="C199" s="112"/>
      <c r="D199" s="196" t="s">
        <v>63</v>
      </c>
      <c r="E199" s="197"/>
      <c r="F199" s="197"/>
      <c r="G199" s="197"/>
      <c r="H199" s="197"/>
      <c r="I199" s="197"/>
      <c r="J199" s="197"/>
      <c r="K199" s="197"/>
      <c r="L199" s="198"/>
      <c r="M199" s="111">
        <f t="shared" ref="M199:Q199" si="53">SUM(M200)</f>
        <v>26545</v>
      </c>
      <c r="N199" s="111">
        <f t="shared" si="53"/>
        <v>0</v>
      </c>
      <c r="O199" s="111">
        <f t="shared" si="53"/>
        <v>500000</v>
      </c>
      <c r="P199" s="111">
        <f t="shared" si="53"/>
        <v>0</v>
      </c>
      <c r="Q199" s="98">
        <f t="shared" si="53"/>
        <v>0</v>
      </c>
    </row>
    <row r="200" spans="2:17" x14ac:dyDescent="0.25">
      <c r="B200" s="125">
        <v>4511</v>
      </c>
      <c r="C200" s="123"/>
      <c r="D200" s="229" t="s">
        <v>174</v>
      </c>
      <c r="E200" s="230"/>
      <c r="F200" s="230"/>
      <c r="G200" s="230"/>
      <c r="H200" s="230"/>
      <c r="I200" s="230"/>
      <c r="J200" s="230"/>
      <c r="K200" s="230"/>
      <c r="L200" s="230"/>
      <c r="M200" s="65">
        <v>26545</v>
      </c>
      <c r="N200" s="65">
        <v>0</v>
      </c>
      <c r="O200" s="99">
        <v>500000</v>
      </c>
      <c r="P200" s="99">
        <v>0</v>
      </c>
      <c r="Q200" s="108">
        <v>0</v>
      </c>
    </row>
    <row r="201" spans="2:17" x14ac:dyDescent="0.25">
      <c r="B201" s="194" t="s">
        <v>176</v>
      </c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14">
        <f t="shared" ref="M201:Q202" si="54">SUM(M202)</f>
        <v>278683</v>
      </c>
      <c r="N201" s="114">
        <f t="shared" si="54"/>
        <v>690160</v>
      </c>
      <c r="O201" s="114">
        <f t="shared" si="54"/>
        <v>0</v>
      </c>
      <c r="P201" s="114">
        <f t="shared" si="54"/>
        <v>0</v>
      </c>
      <c r="Q201" s="106">
        <f t="shared" si="54"/>
        <v>0</v>
      </c>
    </row>
    <row r="202" spans="2:17" x14ac:dyDescent="0.25">
      <c r="B202" s="96">
        <v>45</v>
      </c>
      <c r="C202" s="112"/>
      <c r="D202" s="196" t="s">
        <v>63</v>
      </c>
      <c r="E202" s="197"/>
      <c r="F202" s="197"/>
      <c r="G202" s="197"/>
      <c r="H202" s="197"/>
      <c r="I202" s="197"/>
      <c r="J202" s="197"/>
      <c r="K202" s="197"/>
      <c r="L202" s="198"/>
      <c r="M202" s="111">
        <f t="shared" si="54"/>
        <v>278683</v>
      </c>
      <c r="N202" s="111">
        <f t="shared" si="54"/>
        <v>690160</v>
      </c>
      <c r="O202" s="111">
        <f t="shared" si="54"/>
        <v>0</v>
      </c>
      <c r="P202" s="111">
        <f t="shared" si="54"/>
        <v>0</v>
      </c>
      <c r="Q202" s="98">
        <f t="shared" si="54"/>
        <v>0</v>
      </c>
    </row>
    <row r="203" spans="2:17" x14ac:dyDescent="0.25">
      <c r="B203" s="125">
        <v>4511</v>
      </c>
      <c r="C203" s="123"/>
      <c r="D203" s="229" t="s">
        <v>174</v>
      </c>
      <c r="E203" s="230"/>
      <c r="F203" s="230"/>
      <c r="G203" s="230"/>
      <c r="H203" s="230"/>
      <c r="I203" s="230"/>
      <c r="J203" s="230"/>
      <c r="K203" s="230"/>
      <c r="L203" s="230"/>
      <c r="M203" s="65">
        <v>278683</v>
      </c>
      <c r="N203" s="65">
        <v>690160</v>
      </c>
      <c r="O203" s="99">
        <v>0</v>
      </c>
      <c r="P203" s="99">
        <v>0</v>
      </c>
      <c r="Q203" s="108">
        <v>0</v>
      </c>
    </row>
    <row r="204" spans="2:17" ht="12.75" customHeight="1" x14ac:dyDescent="0.25">
      <c r="B204" s="201" t="s">
        <v>177</v>
      </c>
      <c r="C204" s="202"/>
      <c r="D204" s="202"/>
      <c r="E204" s="202"/>
      <c r="F204" s="202"/>
      <c r="G204" s="202"/>
      <c r="H204" s="202"/>
      <c r="I204" s="202"/>
      <c r="J204" s="202"/>
      <c r="K204" s="202"/>
      <c r="L204" s="202"/>
      <c r="M204" s="109">
        <f>SUM(M205+M208)</f>
        <v>59937</v>
      </c>
      <c r="N204" s="109">
        <f t="shared" ref="N204" si="55">SUM(N205+N208)</f>
        <v>410830</v>
      </c>
      <c r="O204" s="109">
        <f>SUM(O205+O208+O214)</f>
        <v>146600</v>
      </c>
      <c r="P204" s="109">
        <f t="shared" ref="P204:Q204" si="56">SUM(P205+P208+P214)</f>
        <v>241600</v>
      </c>
      <c r="Q204" s="109">
        <f t="shared" si="56"/>
        <v>126600</v>
      </c>
    </row>
    <row r="205" spans="2:17" ht="12.75" customHeight="1" x14ac:dyDescent="0.25">
      <c r="B205" s="199" t="s">
        <v>175</v>
      </c>
      <c r="C205" s="200"/>
      <c r="D205" s="200"/>
      <c r="E205" s="200"/>
      <c r="F205" s="200"/>
      <c r="G205" s="200"/>
      <c r="H205" s="200"/>
      <c r="I205" s="200"/>
      <c r="J205" s="200"/>
      <c r="K205" s="200"/>
      <c r="L205" s="200"/>
      <c r="M205" s="127">
        <f t="shared" ref="M205:Q206" si="57">SUM(M206)</f>
        <v>50302</v>
      </c>
      <c r="N205" s="127">
        <f t="shared" si="57"/>
        <v>0</v>
      </c>
      <c r="O205" s="132">
        <f t="shared" si="57"/>
        <v>0</v>
      </c>
      <c r="P205" s="132">
        <f t="shared" si="57"/>
        <v>0</v>
      </c>
      <c r="Q205" s="127">
        <f t="shared" si="57"/>
        <v>0</v>
      </c>
    </row>
    <row r="206" spans="2:17" ht="12.75" customHeight="1" x14ac:dyDescent="0.25">
      <c r="B206" s="96">
        <v>45</v>
      </c>
      <c r="C206" s="112"/>
      <c r="D206" s="196" t="s">
        <v>63</v>
      </c>
      <c r="E206" s="197"/>
      <c r="F206" s="197"/>
      <c r="G206" s="197"/>
      <c r="H206" s="197"/>
      <c r="I206" s="197"/>
      <c r="J206" s="197"/>
      <c r="K206" s="197"/>
      <c r="L206" s="197"/>
      <c r="M206" s="115">
        <f t="shared" si="57"/>
        <v>50302</v>
      </c>
      <c r="N206" s="115">
        <f t="shared" si="57"/>
        <v>0</v>
      </c>
      <c r="O206" s="117">
        <f t="shared" si="57"/>
        <v>0</v>
      </c>
      <c r="P206" s="116">
        <f t="shared" si="57"/>
        <v>0</v>
      </c>
      <c r="Q206" s="115">
        <f t="shared" si="57"/>
        <v>0</v>
      </c>
    </row>
    <row r="207" spans="2:17" ht="12.75" customHeight="1" x14ac:dyDescent="0.25">
      <c r="B207" s="125">
        <v>4511</v>
      </c>
      <c r="C207" s="123"/>
      <c r="D207" s="229" t="s">
        <v>174</v>
      </c>
      <c r="E207" s="230"/>
      <c r="F207" s="230"/>
      <c r="G207" s="230"/>
      <c r="H207" s="230"/>
      <c r="I207" s="230"/>
      <c r="J207" s="230"/>
      <c r="K207" s="230"/>
      <c r="L207" s="230"/>
      <c r="M207" s="65">
        <v>50302</v>
      </c>
      <c r="N207" s="65">
        <v>0</v>
      </c>
      <c r="O207" s="108">
        <v>0</v>
      </c>
      <c r="P207" s="99">
        <v>0</v>
      </c>
      <c r="Q207" s="108">
        <v>0</v>
      </c>
    </row>
    <row r="208" spans="2:17" ht="12.75" customHeight="1" x14ac:dyDescent="0.25">
      <c r="B208" s="194" t="s">
        <v>176</v>
      </c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27">
        <f t="shared" ref="M208:Q208" si="58">SUM(M209+M212)</f>
        <v>9635</v>
      </c>
      <c r="N208" s="127">
        <f t="shared" si="58"/>
        <v>410830</v>
      </c>
      <c r="O208" s="127">
        <f t="shared" si="58"/>
        <v>126600</v>
      </c>
      <c r="P208" s="127">
        <f t="shared" si="58"/>
        <v>126600</v>
      </c>
      <c r="Q208" s="127">
        <f t="shared" si="58"/>
        <v>126600</v>
      </c>
    </row>
    <row r="209" spans="1:17" x14ac:dyDescent="0.25">
      <c r="B209" s="96">
        <v>42</v>
      </c>
      <c r="C209" s="112"/>
      <c r="D209" s="196" t="s">
        <v>161</v>
      </c>
      <c r="E209" s="197"/>
      <c r="F209" s="197"/>
      <c r="G209" s="197"/>
      <c r="H209" s="197"/>
      <c r="I209" s="197"/>
      <c r="J209" s="197"/>
      <c r="K209" s="197"/>
      <c r="L209" s="198"/>
      <c r="M209" s="115">
        <f t="shared" ref="M209:Q209" si="59">SUM(M210:M211)</f>
        <v>0</v>
      </c>
      <c r="N209" s="115">
        <f t="shared" si="59"/>
        <v>14280</v>
      </c>
      <c r="O209" s="115">
        <f t="shared" si="59"/>
        <v>31600</v>
      </c>
      <c r="P209" s="116">
        <f t="shared" si="59"/>
        <v>31600</v>
      </c>
      <c r="Q209" s="115">
        <f t="shared" si="59"/>
        <v>31600</v>
      </c>
    </row>
    <row r="210" spans="1:17" ht="12.75" customHeight="1" x14ac:dyDescent="0.25">
      <c r="B210" s="123" t="s">
        <v>168</v>
      </c>
      <c r="C210" s="123"/>
      <c r="D210" s="229" t="s">
        <v>162</v>
      </c>
      <c r="E210" s="230"/>
      <c r="F210" s="230"/>
      <c r="G210" s="230"/>
      <c r="H210" s="230"/>
      <c r="I210" s="230"/>
      <c r="J210" s="230"/>
      <c r="K210" s="230"/>
      <c r="L210" s="258"/>
      <c r="M210" s="65">
        <v>0</v>
      </c>
      <c r="N210" s="65">
        <v>0</v>
      </c>
      <c r="O210" s="107">
        <v>0</v>
      </c>
      <c r="P210" s="107">
        <v>0</v>
      </c>
      <c r="Q210" s="107">
        <v>0</v>
      </c>
    </row>
    <row r="211" spans="1:17" ht="12.75" customHeight="1" x14ac:dyDescent="0.25">
      <c r="B211" s="125">
        <v>4227</v>
      </c>
      <c r="C211" s="123"/>
      <c r="D211" s="208" t="s">
        <v>164</v>
      </c>
      <c r="E211" s="209"/>
      <c r="F211" s="209"/>
      <c r="G211" s="209"/>
      <c r="H211" s="209"/>
      <c r="I211" s="209"/>
      <c r="J211" s="209"/>
      <c r="K211" s="209"/>
      <c r="L211" s="209"/>
      <c r="M211" s="65">
        <v>0</v>
      </c>
      <c r="N211" s="65">
        <v>14280</v>
      </c>
      <c r="O211" s="102">
        <v>31600</v>
      </c>
      <c r="P211" s="102">
        <v>31600</v>
      </c>
      <c r="Q211" s="102">
        <v>31600</v>
      </c>
    </row>
    <row r="212" spans="1:17" ht="12.75" customHeight="1" x14ac:dyDescent="0.25">
      <c r="B212" s="96">
        <v>45</v>
      </c>
      <c r="C212" s="112"/>
      <c r="D212" s="196" t="s">
        <v>63</v>
      </c>
      <c r="E212" s="197"/>
      <c r="F212" s="197"/>
      <c r="G212" s="197"/>
      <c r="H212" s="197"/>
      <c r="I212" s="197"/>
      <c r="J212" s="197"/>
      <c r="K212" s="197"/>
      <c r="L212" s="198"/>
      <c r="M212" s="111">
        <f t="shared" ref="M212:Q212" si="60">SUM(M213)</f>
        <v>9635</v>
      </c>
      <c r="N212" s="111">
        <f t="shared" si="60"/>
        <v>396550</v>
      </c>
      <c r="O212" s="111">
        <f t="shared" si="60"/>
        <v>95000</v>
      </c>
      <c r="P212" s="111">
        <f t="shared" si="60"/>
        <v>95000</v>
      </c>
      <c r="Q212" s="98">
        <f t="shared" si="60"/>
        <v>95000</v>
      </c>
    </row>
    <row r="213" spans="1:17" ht="12.75" customHeight="1" x14ac:dyDescent="0.25">
      <c r="B213" s="125">
        <v>4511</v>
      </c>
      <c r="C213" s="123"/>
      <c r="D213" s="229" t="s">
        <v>174</v>
      </c>
      <c r="E213" s="230"/>
      <c r="F213" s="230"/>
      <c r="G213" s="230"/>
      <c r="H213" s="230"/>
      <c r="I213" s="230"/>
      <c r="J213" s="230"/>
      <c r="K213" s="230"/>
      <c r="L213" s="230"/>
      <c r="M213" s="65">
        <v>9635</v>
      </c>
      <c r="N213" s="65">
        <v>396550</v>
      </c>
      <c r="O213" s="99">
        <v>95000</v>
      </c>
      <c r="P213" s="99">
        <v>95000</v>
      </c>
      <c r="Q213" s="108">
        <v>95000</v>
      </c>
    </row>
    <row r="214" spans="1:17" ht="12.75" customHeight="1" x14ac:dyDescent="0.25">
      <c r="B214" s="194" t="s">
        <v>147</v>
      </c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14">
        <f t="shared" ref="M214:Q215" si="61">SUM(M215)</f>
        <v>0</v>
      </c>
      <c r="N214" s="114">
        <f t="shared" si="61"/>
        <v>0</v>
      </c>
      <c r="O214" s="114">
        <f t="shared" si="61"/>
        <v>20000</v>
      </c>
      <c r="P214" s="114">
        <f t="shared" si="61"/>
        <v>115000</v>
      </c>
      <c r="Q214" s="106">
        <f t="shared" si="61"/>
        <v>0</v>
      </c>
    </row>
    <row r="215" spans="1:17" ht="12.75" customHeight="1" x14ac:dyDescent="0.25">
      <c r="B215" s="96">
        <v>45</v>
      </c>
      <c r="C215" s="112"/>
      <c r="D215" s="196" t="s">
        <v>63</v>
      </c>
      <c r="E215" s="197"/>
      <c r="F215" s="197"/>
      <c r="G215" s="197"/>
      <c r="H215" s="197"/>
      <c r="I215" s="197"/>
      <c r="J215" s="197"/>
      <c r="K215" s="197"/>
      <c r="L215" s="198"/>
      <c r="M215" s="111">
        <f t="shared" si="61"/>
        <v>0</v>
      </c>
      <c r="N215" s="111">
        <f t="shared" si="61"/>
        <v>0</v>
      </c>
      <c r="O215" s="111">
        <f t="shared" si="61"/>
        <v>20000</v>
      </c>
      <c r="P215" s="111">
        <f t="shared" si="61"/>
        <v>115000</v>
      </c>
      <c r="Q215" s="98">
        <f t="shared" si="61"/>
        <v>0</v>
      </c>
    </row>
    <row r="216" spans="1:17" ht="12.75" customHeight="1" x14ac:dyDescent="0.25">
      <c r="B216" s="125">
        <v>4511</v>
      </c>
      <c r="C216" s="123"/>
      <c r="D216" s="229" t="s">
        <v>174</v>
      </c>
      <c r="E216" s="230"/>
      <c r="F216" s="230"/>
      <c r="G216" s="230"/>
      <c r="H216" s="230"/>
      <c r="I216" s="230"/>
      <c r="J216" s="230"/>
      <c r="K216" s="230"/>
      <c r="L216" s="230"/>
      <c r="M216" s="65">
        <v>0</v>
      </c>
      <c r="N216" s="65">
        <v>0</v>
      </c>
      <c r="O216" s="99">
        <v>20000</v>
      </c>
      <c r="P216" s="99">
        <v>115000</v>
      </c>
      <c r="Q216" s="108">
        <v>0</v>
      </c>
    </row>
    <row r="217" spans="1:17" x14ac:dyDescent="0.25">
      <c r="B217" s="201" t="s">
        <v>200</v>
      </c>
      <c r="C217" s="202"/>
      <c r="D217" s="202"/>
      <c r="E217" s="202"/>
      <c r="F217" s="202"/>
      <c r="G217" s="202"/>
      <c r="H217" s="202"/>
      <c r="I217" s="202"/>
      <c r="J217" s="202"/>
      <c r="K217" s="202"/>
      <c r="L217" s="202"/>
      <c r="M217" s="109">
        <f>SUM(M218)</f>
        <v>0</v>
      </c>
      <c r="N217" s="109">
        <f>SUM(N218)</f>
        <v>25250</v>
      </c>
      <c r="O217" s="109">
        <f t="shared" ref="O217:Q217" si="62">SUM(O218)</f>
        <v>9300</v>
      </c>
      <c r="P217" s="109">
        <f t="shared" si="62"/>
        <v>9300</v>
      </c>
      <c r="Q217" s="109">
        <f t="shared" si="62"/>
        <v>9300</v>
      </c>
    </row>
    <row r="218" spans="1:17" x14ac:dyDescent="0.25">
      <c r="B218" s="194" t="s">
        <v>153</v>
      </c>
      <c r="C218" s="195"/>
      <c r="D218" s="195"/>
      <c r="E218" s="195"/>
      <c r="F218" s="195"/>
      <c r="G218" s="195"/>
      <c r="H218" s="195"/>
      <c r="I218" s="195"/>
      <c r="J218" s="195"/>
      <c r="K218" s="195"/>
      <c r="L218" s="195"/>
      <c r="M218" s="106">
        <f>SUM(M219+M223)</f>
        <v>0</v>
      </c>
      <c r="N218" s="106">
        <f>SUM(N219+N223)</f>
        <v>25250</v>
      </c>
      <c r="O218" s="106">
        <f t="shared" ref="O218:Q218" si="63">SUM(O219+O223)</f>
        <v>9300</v>
      </c>
      <c r="P218" s="106">
        <f t="shared" si="63"/>
        <v>9300</v>
      </c>
      <c r="Q218" s="106">
        <f t="shared" si="63"/>
        <v>9300</v>
      </c>
    </row>
    <row r="219" spans="1:17" x14ac:dyDescent="0.25">
      <c r="B219" s="115">
        <v>31</v>
      </c>
      <c r="C219" s="98"/>
      <c r="D219" s="212" t="s">
        <v>22</v>
      </c>
      <c r="E219" s="213"/>
      <c r="F219" s="213"/>
      <c r="G219" s="213"/>
      <c r="H219" s="213"/>
      <c r="I219" s="213"/>
      <c r="J219" s="213"/>
      <c r="K219" s="213"/>
      <c r="L219" s="214"/>
      <c r="M219" s="98">
        <f t="shared" ref="M219:Q219" si="64">SUM(M220:M222)</f>
        <v>0</v>
      </c>
      <c r="N219" s="98">
        <f t="shared" si="64"/>
        <v>9750</v>
      </c>
      <c r="O219" s="98">
        <f t="shared" si="64"/>
        <v>0</v>
      </c>
      <c r="P219" s="98">
        <f t="shared" si="64"/>
        <v>0</v>
      </c>
      <c r="Q219" s="98">
        <f t="shared" si="64"/>
        <v>0</v>
      </c>
    </row>
    <row r="220" spans="1:17" x14ac:dyDescent="0.25">
      <c r="B220" s="108" t="s">
        <v>100</v>
      </c>
      <c r="C220" s="108"/>
      <c r="D220" s="235" t="s">
        <v>101</v>
      </c>
      <c r="E220" s="236"/>
      <c r="F220" s="236"/>
      <c r="G220" s="236"/>
      <c r="H220" s="236"/>
      <c r="I220" s="236"/>
      <c r="J220" s="236"/>
      <c r="K220" s="236"/>
      <c r="L220" s="236"/>
      <c r="M220" s="65">
        <v>0</v>
      </c>
      <c r="N220" s="65">
        <v>7875</v>
      </c>
      <c r="O220" s="99">
        <v>0</v>
      </c>
      <c r="P220" s="99">
        <v>0</v>
      </c>
      <c r="Q220" s="108">
        <v>0</v>
      </c>
    </row>
    <row r="221" spans="1:17" x14ac:dyDescent="0.25">
      <c r="B221" s="108" t="s">
        <v>102</v>
      </c>
      <c r="C221" s="108"/>
      <c r="D221" s="235" t="s">
        <v>103</v>
      </c>
      <c r="E221" s="236"/>
      <c r="F221" s="236"/>
      <c r="G221" s="236"/>
      <c r="H221" s="236"/>
      <c r="I221" s="236"/>
      <c r="J221" s="236"/>
      <c r="K221" s="236"/>
      <c r="L221" s="236"/>
      <c r="M221" s="65">
        <v>0</v>
      </c>
      <c r="N221" s="65">
        <v>575</v>
      </c>
      <c r="O221" s="99">
        <v>0</v>
      </c>
      <c r="P221" s="99">
        <v>0</v>
      </c>
      <c r="Q221" s="108">
        <v>0</v>
      </c>
    </row>
    <row r="222" spans="1:17" x14ac:dyDescent="0.25">
      <c r="B222" s="108" t="s">
        <v>104</v>
      </c>
      <c r="C222" s="108"/>
      <c r="D222" s="235" t="s">
        <v>105</v>
      </c>
      <c r="E222" s="236"/>
      <c r="F222" s="236"/>
      <c r="G222" s="236"/>
      <c r="H222" s="236"/>
      <c r="I222" s="236"/>
      <c r="J222" s="236"/>
      <c r="K222" s="236"/>
      <c r="L222" s="236"/>
      <c r="M222" s="65">
        <v>0</v>
      </c>
      <c r="N222" s="65">
        <v>1300</v>
      </c>
      <c r="O222" s="99">
        <v>0</v>
      </c>
      <c r="P222" s="99">
        <v>0</v>
      </c>
      <c r="Q222" s="108">
        <v>0</v>
      </c>
    </row>
    <row r="223" spans="1:17" x14ac:dyDescent="0.25">
      <c r="B223" s="96">
        <v>32</v>
      </c>
      <c r="C223" s="112"/>
      <c r="D223" s="196" t="s">
        <v>32</v>
      </c>
      <c r="E223" s="197"/>
      <c r="F223" s="197"/>
      <c r="G223" s="197"/>
      <c r="H223" s="197"/>
      <c r="I223" s="197"/>
      <c r="J223" s="197"/>
      <c r="K223" s="197"/>
      <c r="L223" s="198"/>
      <c r="M223" s="98">
        <f>SUM(M224:M230)</f>
        <v>0</v>
      </c>
      <c r="N223" s="98">
        <f>SUM(N224:N230)</f>
        <v>15500</v>
      </c>
      <c r="O223" s="98">
        <f t="shared" ref="O223:Q223" si="65">SUM(O224:O230)</f>
        <v>9300</v>
      </c>
      <c r="P223" s="98">
        <f t="shared" si="65"/>
        <v>9300</v>
      </c>
      <c r="Q223" s="98">
        <f t="shared" si="65"/>
        <v>9300</v>
      </c>
    </row>
    <row r="224" spans="1:17" x14ac:dyDescent="0.25">
      <c r="A224" s="150"/>
      <c r="B224" s="151" t="s">
        <v>107</v>
      </c>
      <c r="C224" s="151"/>
      <c r="D224" s="237" t="s">
        <v>108</v>
      </c>
      <c r="E224" s="238"/>
      <c r="F224" s="238"/>
      <c r="G224" s="238"/>
      <c r="H224" s="238"/>
      <c r="I224" s="238"/>
      <c r="J224" s="238"/>
      <c r="K224" s="238"/>
      <c r="L224" s="238"/>
      <c r="M224" s="152">
        <v>0</v>
      </c>
      <c r="N224" s="152">
        <v>1500</v>
      </c>
      <c r="O224" s="153">
        <v>0</v>
      </c>
      <c r="P224" s="153">
        <v>0</v>
      </c>
      <c r="Q224" s="154">
        <v>0</v>
      </c>
    </row>
    <row r="225" spans="1:17" x14ac:dyDescent="0.25">
      <c r="A225" s="150"/>
      <c r="B225" s="155">
        <v>3221</v>
      </c>
      <c r="C225" s="151"/>
      <c r="D225" s="239" t="s">
        <v>111</v>
      </c>
      <c r="E225" s="240"/>
      <c r="F225" s="240"/>
      <c r="G225" s="240"/>
      <c r="H225" s="240"/>
      <c r="I225" s="240"/>
      <c r="J225" s="240"/>
      <c r="K225" s="240"/>
      <c r="L225" s="241"/>
      <c r="M225" s="152"/>
      <c r="N225" s="152"/>
      <c r="O225" s="153">
        <v>1000</v>
      </c>
      <c r="P225" s="153">
        <v>1000</v>
      </c>
      <c r="Q225" s="154">
        <v>1000</v>
      </c>
    </row>
    <row r="226" spans="1:17" x14ac:dyDescent="0.25">
      <c r="B226" s="155">
        <v>3222</v>
      </c>
      <c r="C226" s="151"/>
      <c r="D226" s="237" t="s">
        <v>201</v>
      </c>
      <c r="E226" s="238"/>
      <c r="F226" s="238"/>
      <c r="G226" s="238"/>
      <c r="H226" s="238"/>
      <c r="I226" s="238"/>
      <c r="J226" s="238"/>
      <c r="K226" s="238"/>
      <c r="L226" s="238"/>
      <c r="M226" s="152">
        <v>0</v>
      </c>
      <c r="N226" s="152">
        <v>2000</v>
      </c>
      <c r="O226" s="153">
        <v>4000</v>
      </c>
      <c r="P226" s="153">
        <v>4000</v>
      </c>
      <c r="Q226" s="154">
        <v>4000</v>
      </c>
    </row>
    <row r="227" spans="1:17" x14ac:dyDescent="0.25">
      <c r="B227" s="123" t="s">
        <v>112</v>
      </c>
      <c r="C227" s="123"/>
      <c r="D227" s="208" t="s">
        <v>113</v>
      </c>
      <c r="E227" s="209"/>
      <c r="F227" s="209"/>
      <c r="G227" s="209"/>
      <c r="H227" s="209"/>
      <c r="I227" s="209"/>
      <c r="J227" s="209"/>
      <c r="K227" s="209"/>
      <c r="L227" s="231"/>
      <c r="M227" s="152">
        <v>0</v>
      </c>
      <c r="N227" s="152">
        <v>1700</v>
      </c>
      <c r="O227" s="156">
        <v>1700</v>
      </c>
      <c r="P227" s="156">
        <v>1700</v>
      </c>
      <c r="Q227" s="157">
        <v>1700</v>
      </c>
    </row>
    <row r="228" spans="1:17" x14ac:dyDescent="0.25">
      <c r="B228" s="123" t="s">
        <v>120</v>
      </c>
      <c r="C228" s="123"/>
      <c r="D228" s="229" t="s">
        <v>121</v>
      </c>
      <c r="E228" s="230"/>
      <c r="F228" s="230"/>
      <c r="G228" s="230"/>
      <c r="H228" s="230"/>
      <c r="I228" s="230"/>
      <c r="J228" s="230"/>
      <c r="K228" s="230"/>
      <c r="L228" s="230"/>
      <c r="M228" s="152">
        <v>0</v>
      </c>
      <c r="N228" s="152">
        <v>700</v>
      </c>
      <c r="O228" s="153">
        <v>0</v>
      </c>
      <c r="P228" s="153">
        <v>0</v>
      </c>
      <c r="Q228" s="154">
        <v>0</v>
      </c>
    </row>
    <row r="229" spans="1:17" x14ac:dyDescent="0.25">
      <c r="B229" s="125">
        <v>3237</v>
      </c>
      <c r="C229" s="123"/>
      <c r="D229" s="229" t="s">
        <v>125</v>
      </c>
      <c r="E229" s="230"/>
      <c r="F229" s="230"/>
      <c r="G229" s="230"/>
      <c r="H229" s="230"/>
      <c r="I229" s="230"/>
      <c r="J229" s="230"/>
      <c r="K229" s="230"/>
      <c r="L229" s="230"/>
      <c r="M229" s="152"/>
      <c r="N229" s="152"/>
      <c r="O229" s="153">
        <v>1000</v>
      </c>
      <c r="P229" s="153">
        <v>1000</v>
      </c>
      <c r="Q229" s="154">
        <v>1000</v>
      </c>
    </row>
    <row r="230" spans="1:17" x14ac:dyDescent="0.25">
      <c r="B230" s="125">
        <v>3239</v>
      </c>
      <c r="C230" s="123"/>
      <c r="D230" s="208" t="s">
        <v>129</v>
      </c>
      <c r="E230" s="209"/>
      <c r="F230" s="209"/>
      <c r="G230" s="209"/>
      <c r="H230" s="209"/>
      <c r="I230" s="209"/>
      <c r="J230" s="209"/>
      <c r="K230" s="209"/>
      <c r="L230" s="231"/>
      <c r="M230" s="152">
        <v>0</v>
      </c>
      <c r="N230" s="152">
        <v>9600</v>
      </c>
      <c r="O230" s="153">
        <v>1600</v>
      </c>
      <c r="P230" s="153">
        <v>1600</v>
      </c>
      <c r="Q230" s="154">
        <v>1600</v>
      </c>
    </row>
    <row r="231" spans="1:17" x14ac:dyDescent="0.25">
      <c r="B231" s="201" t="s">
        <v>184</v>
      </c>
      <c r="C231" s="202"/>
      <c r="D231" s="202"/>
      <c r="E231" s="202"/>
      <c r="F231" s="202"/>
      <c r="G231" s="202"/>
      <c r="H231" s="202"/>
      <c r="I231" s="202"/>
      <c r="J231" s="202"/>
      <c r="K231" s="202"/>
      <c r="L231" s="202"/>
      <c r="M231" s="109">
        <f>SUM(M232+M236)</f>
        <v>0</v>
      </c>
      <c r="N231" s="109">
        <f>SUM(N232+N236)</f>
        <v>202565</v>
      </c>
      <c r="O231" s="109">
        <f t="shared" ref="O231:Q231" si="66">SUM(O232+O236)</f>
        <v>0</v>
      </c>
      <c r="P231" s="109">
        <f t="shared" si="66"/>
        <v>0</v>
      </c>
      <c r="Q231" s="109">
        <f t="shared" si="66"/>
        <v>0</v>
      </c>
    </row>
    <row r="232" spans="1:17" x14ac:dyDescent="0.25">
      <c r="B232" s="199" t="s">
        <v>151</v>
      </c>
      <c r="C232" s="200"/>
      <c r="D232" s="200"/>
      <c r="E232" s="200"/>
      <c r="F232" s="200"/>
      <c r="G232" s="200"/>
      <c r="H232" s="200"/>
      <c r="I232" s="200"/>
      <c r="J232" s="200"/>
      <c r="K232" s="200"/>
      <c r="L232" s="200"/>
      <c r="M232" s="127">
        <f t="shared" ref="M232:Q232" si="67">SUM(M233)</f>
        <v>0</v>
      </c>
      <c r="N232" s="127">
        <f>SUM(N233)</f>
        <v>140455</v>
      </c>
      <c r="O232" s="127">
        <f t="shared" si="67"/>
        <v>0</v>
      </c>
      <c r="P232" s="131">
        <f t="shared" si="67"/>
        <v>0</v>
      </c>
      <c r="Q232" s="127">
        <f t="shared" si="67"/>
        <v>0</v>
      </c>
    </row>
    <row r="233" spans="1:17" ht="15" customHeight="1" x14ac:dyDescent="0.25">
      <c r="B233" s="96">
        <v>32</v>
      </c>
      <c r="C233" s="112"/>
      <c r="D233" s="196" t="s">
        <v>32</v>
      </c>
      <c r="E233" s="197"/>
      <c r="F233" s="197"/>
      <c r="G233" s="197"/>
      <c r="H233" s="197"/>
      <c r="I233" s="197"/>
      <c r="J233" s="197"/>
      <c r="K233" s="197"/>
      <c r="L233" s="198"/>
      <c r="M233" s="98">
        <f t="shared" ref="M233:Q233" si="68">SUM(M234:M236)</f>
        <v>0</v>
      </c>
      <c r="N233" s="98">
        <f>SUM(N234:N235)</f>
        <v>140455</v>
      </c>
      <c r="O233" s="98">
        <f t="shared" si="68"/>
        <v>0</v>
      </c>
      <c r="P233" s="98">
        <f t="shared" si="68"/>
        <v>0</v>
      </c>
      <c r="Q233" s="98">
        <f t="shared" si="68"/>
        <v>0</v>
      </c>
    </row>
    <row r="234" spans="1:17" ht="15" customHeight="1" x14ac:dyDescent="0.25">
      <c r="B234" s="123" t="s">
        <v>120</v>
      </c>
      <c r="C234" s="123"/>
      <c r="D234" s="229" t="s">
        <v>121</v>
      </c>
      <c r="E234" s="230"/>
      <c r="F234" s="230"/>
      <c r="G234" s="230"/>
      <c r="H234" s="230"/>
      <c r="I234" s="230"/>
      <c r="J234" s="230"/>
      <c r="K234" s="230"/>
      <c r="L234" s="230"/>
      <c r="M234" s="152">
        <v>0</v>
      </c>
      <c r="N234" s="152">
        <v>99570</v>
      </c>
      <c r="O234" s="153">
        <v>0</v>
      </c>
      <c r="P234" s="153">
        <v>0</v>
      </c>
      <c r="Q234" s="154">
        <v>0</v>
      </c>
    </row>
    <row r="235" spans="1:17" ht="13.5" customHeight="1" x14ac:dyDescent="0.25">
      <c r="B235" s="123" t="s">
        <v>152</v>
      </c>
      <c r="C235" s="123"/>
      <c r="D235" s="208" t="s">
        <v>125</v>
      </c>
      <c r="E235" s="209"/>
      <c r="F235" s="209"/>
      <c r="G235" s="209"/>
      <c r="H235" s="209"/>
      <c r="I235" s="209"/>
      <c r="J235" s="209"/>
      <c r="K235" s="209"/>
      <c r="L235" s="231"/>
      <c r="M235" s="65">
        <v>0</v>
      </c>
      <c r="N235" s="65">
        <v>40885</v>
      </c>
      <c r="O235" s="99">
        <v>0</v>
      </c>
      <c r="P235" s="99">
        <v>0</v>
      </c>
      <c r="Q235" s="108">
        <v>0</v>
      </c>
    </row>
    <row r="236" spans="1:17" x14ac:dyDescent="0.25">
      <c r="B236" s="199" t="s">
        <v>175</v>
      </c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127">
        <f t="shared" ref="M236:Q236" si="69">SUM(M237)</f>
        <v>0</v>
      </c>
      <c r="N236" s="127">
        <f>SUM(N237)</f>
        <v>62110</v>
      </c>
      <c r="O236" s="132">
        <f t="shared" si="69"/>
        <v>0</v>
      </c>
      <c r="P236" s="132">
        <f t="shared" si="69"/>
        <v>0</v>
      </c>
      <c r="Q236" s="127">
        <f t="shared" si="69"/>
        <v>0</v>
      </c>
    </row>
    <row r="237" spans="1:17" x14ac:dyDescent="0.25">
      <c r="B237" s="123" t="s">
        <v>120</v>
      </c>
      <c r="C237" s="123"/>
      <c r="D237" s="229" t="s">
        <v>121</v>
      </c>
      <c r="E237" s="230"/>
      <c r="F237" s="230"/>
      <c r="G237" s="230"/>
      <c r="H237" s="230"/>
      <c r="I237" s="230"/>
      <c r="J237" s="230"/>
      <c r="K237" s="230"/>
      <c r="L237" s="230"/>
      <c r="M237" s="152">
        <v>0</v>
      </c>
      <c r="N237" s="152">
        <v>62110</v>
      </c>
      <c r="O237" s="153">
        <v>0</v>
      </c>
      <c r="P237" s="153">
        <v>0</v>
      </c>
      <c r="Q237" s="154">
        <v>0</v>
      </c>
    </row>
  </sheetData>
  <mergeCells count="234">
    <mergeCell ref="D225:L225"/>
    <mergeCell ref="D229:L229"/>
    <mergeCell ref="D117:L117"/>
    <mergeCell ref="D133:L133"/>
    <mergeCell ref="D136:L136"/>
    <mergeCell ref="D131:L131"/>
    <mergeCell ref="D139:L139"/>
    <mergeCell ref="D163:L163"/>
    <mergeCell ref="B214:L214"/>
    <mergeCell ref="D215:L215"/>
    <mergeCell ref="D216:L216"/>
    <mergeCell ref="B208:L208"/>
    <mergeCell ref="D209:L209"/>
    <mergeCell ref="D210:L210"/>
    <mergeCell ref="D211:L211"/>
    <mergeCell ref="D212:L212"/>
    <mergeCell ref="D213:L213"/>
    <mergeCell ref="D199:L199"/>
    <mergeCell ref="D200:L200"/>
    <mergeCell ref="B201:L201"/>
    <mergeCell ref="D202:L202"/>
    <mergeCell ref="D203:L203"/>
    <mergeCell ref="B204:L204"/>
    <mergeCell ref="D193:L193"/>
    <mergeCell ref="D194:L194"/>
    <mergeCell ref="B195:L195"/>
    <mergeCell ref="D196:L196"/>
    <mergeCell ref="D197:L197"/>
    <mergeCell ref="B198:L198"/>
    <mergeCell ref="B187:L187"/>
    <mergeCell ref="D188:L188"/>
    <mergeCell ref="D189:L189"/>
    <mergeCell ref="D190:L190"/>
    <mergeCell ref="B191:L191"/>
    <mergeCell ref="B192:L192"/>
    <mergeCell ref="D181:L181"/>
    <mergeCell ref="D182:L182"/>
    <mergeCell ref="D183:L183"/>
    <mergeCell ref="B184:L184"/>
    <mergeCell ref="D185:L185"/>
    <mergeCell ref="D186:L186"/>
    <mergeCell ref="D175:L175"/>
    <mergeCell ref="B176:L176"/>
    <mergeCell ref="D177:L177"/>
    <mergeCell ref="D178:L178"/>
    <mergeCell ref="D179:L179"/>
    <mergeCell ref="D180:L180"/>
    <mergeCell ref="B169:L169"/>
    <mergeCell ref="D170:L170"/>
    <mergeCell ref="D171:L171"/>
    <mergeCell ref="D172:L172"/>
    <mergeCell ref="D173:L173"/>
    <mergeCell ref="D174:L174"/>
    <mergeCell ref="D162:L162"/>
    <mergeCell ref="D164:L164"/>
    <mergeCell ref="B165:L165"/>
    <mergeCell ref="D166:L166"/>
    <mergeCell ref="D167:L167"/>
    <mergeCell ref="B168:L168"/>
    <mergeCell ref="D156:L156"/>
    <mergeCell ref="D157:L157"/>
    <mergeCell ref="D158:L158"/>
    <mergeCell ref="B159:L159"/>
    <mergeCell ref="D160:L160"/>
    <mergeCell ref="D161:L161"/>
    <mergeCell ref="D150:L150"/>
    <mergeCell ref="B151:L151"/>
    <mergeCell ref="D152:L152"/>
    <mergeCell ref="D153:L153"/>
    <mergeCell ref="D154:L154"/>
    <mergeCell ref="D155:L155"/>
    <mergeCell ref="D143:L143"/>
    <mergeCell ref="D144:L144"/>
    <mergeCell ref="D145:L145"/>
    <mergeCell ref="D146:L146"/>
    <mergeCell ref="D148:L148"/>
    <mergeCell ref="D149:L149"/>
    <mergeCell ref="D134:L134"/>
    <mergeCell ref="D135:L135"/>
    <mergeCell ref="D138:L138"/>
    <mergeCell ref="B140:L140"/>
    <mergeCell ref="D141:L141"/>
    <mergeCell ref="D142:L142"/>
    <mergeCell ref="D125:L125"/>
    <mergeCell ref="D126:L126"/>
    <mergeCell ref="B127:L127"/>
    <mergeCell ref="D128:L128"/>
    <mergeCell ref="D129:L129"/>
    <mergeCell ref="D130:L130"/>
    <mergeCell ref="D118:L118"/>
    <mergeCell ref="B120:L120"/>
    <mergeCell ref="D121:L121"/>
    <mergeCell ref="D122:L122"/>
    <mergeCell ref="D123:L123"/>
    <mergeCell ref="D124:L124"/>
    <mergeCell ref="D111:L111"/>
    <mergeCell ref="D112:L112"/>
    <mergeCell ref="D113:L113"/>
    <mergeCell ref="D114:L114"/>
    <mergeCell ref="D115:L115"/>
    <mergeCell ref="D116:L116"/>
    <mergeCell ref="B105:L105"/>
    <mergeCell ref="D106:L106"/>
    <mergeCell ref="B107:L107"/>
    <mergeCell ref="B108:L108"/>
    <mergeCell ref="D109:L109"/>
    <mergeCell ref="D110:L110"/>
    <mergeCell ref="D99:L99"/>
    <mergeCell ref="B100:L100"/>
    <mergeCell ref="D101:L101"/>
    <mergeCell ref="D102:L102"/>
    <mergeCell ref="D103:L103"/>
    <mergeCell ref="D104:L104"/>
    <mergeCell ref="D93:L93"/>
    <mergeCell ref="D94:L94"/>
    <mergeCell ref="B95:L95"/>
    <mergeCell ref="D96:L96"/>
    <mergeCell ref="D97:L97"/>
    <mergeCell ref="D98:L98"/>
    <mergeCell ref="D87:L87"/>
    <mergeCell ref="D88:L88"/>
    <mergeCell ref="D89:L89"/>
    <mergeCell ref="D90:L90"/>
    <mergeCell ref="D91:L91"/>
    <mergeCell ref="D92:L92"/>
    <mergeCell ref="D80:L80"/>
    <mergeCell ref="D82:L82"/>
    <mergeCell ref="D83:L83"/>
    <mergeCell ref="D84:L84"/>
    <mergeCell ref="D85:L85"/>
    <mergeCell ref="D86:L86"/>
    <mergeCell ref="D74:L74"/>
    <mergeCell ref="D75:L75"/>
    <mergeCell ref="D76:L76"/>
    <mergeCell ref="D77:L77"/>
    <mergeCell ref="D78:L78"/>
    <mergeCell ref="D79:L79"/>
    <mergeCell ref="D68:L68"/>
    <mergeCell ref="D69:L69"/>
    <mergeCell ref="D70:L70"/>
    <mergeCell ref="D71:L71"/>
    <mergeCell ref="D72:L72"/>
    <mergeCell ref="B73:L73"/>
    <mergeCell ref="D64:L64"/>
    <mergeCell ref="D65:L65"/>
    <mergeCell ref="D66:L66"/>
    <mergeCell ref="D67:L67"/>
    <mergeCell ref="D56:L56"/>
    <mergeCell ref="D57:L57"/>
    <mergeCell ref="D58:L58"/>
    <mergeCell ref="D59:L59"/>
    <mergeCell ref="D60:L60"/>
    <mergeCell ref="D61:L61"/>
    <mergeCell ref="D55:L55"/>
    <mergeCell ref="D44:L44"/>
    <mergeCell ref="D45:L45"/>
    <mergeCell ref="D46:L46"/>
    <mergeCell ref="D47:L47"/>
    <mergeCell ref="D48:L48"/>
    <mergeCell ref="D49:L49"/>
    <mergeCell ref="D62:L62"/>
    <mergeCell ref="D63:L63"/>
    <mergeCell ref="B2:H2"/>
    <mergeCell ref="M2:O2"/>
    <mergeCell ref="B3:E3"/>
    <mergeCell ref="L3:O3"/>
    <mergeCell ref="B4:D4"/>
    <mergeCell ref="H4:N5"/>
    <mergeCell ref="B7:Q9"/>
    <mergeCell ref="B10:Q10"/>
    <mergeCell ref="B12:B13"/>
    <mergeCell ref="C12:C13"/>
    <mergeCell ref="D12:L13"/>
    <mergeCell ref="D14:L14"/>
    <mergeCell ref="D17:L17"/>
    <mergeCell ref="D18:L18"/>
    <mergeCell ref="D19:L19"/>
    <mergeCell ref="D21:L21"/>
    <mergeCell ref="D25:L25"/>
    <mergeCell ref="D26:L26"/>
    <mergeCell ref="D24:L24"/>
    <mergeCell ref="D15:L15"/>
    <mergeCell ref="D16:L16"/>
    <mergeCell ref="D20:L20"/>
    <mergeCell ref="D22:L22"/>
    <mergeCell ref="D23:L23"/>
    <mergeCell ref="D29:L29"/>
    <mergeCell ref="B205:L205"/>
    <mergeCell ref="D206:L206"/>
    <mergeCell ref="D207:L207"/>
    <mergeCell ref="D147:L147"/>
    <mergeCell ref="D27:L27"/>
    <mergeCell ref="D119:L119"/>
    <mergeCell ref="D132:L132"/>
    <mergeCell ref="D137:L137"/>
    <mergeCell ref="B37:L37"/>
    <mergeCell ref="B38:L38"/>
    <mergeCell ref="B39:L39"/>
    <mergeCell ref="B40:L40"/>
    <mergeCell ref="B41:L41"/>
    <mergeCell ref="B42:L42"/>
    <mergeCell ref="B43:L43"/>
    <mergeCell ref="B35:B36"/>
    <mergeCell ref="C35:C36"/>
    <mergeCell ref="D35:L36"/>
    <mergeCell ref="D50:L50"/>
    <mergeCell ref="D51:L51"/>
    <mergeCell ref="D52:L52"/>
    <mergeCell ref="D53:L53"/>
    <mergeCell ref="D54:L54"/>
    <mergeCell ref="D237:L237"/>
    <mergeCell ref="D28:L28"/>
    <mergeCell ref="D32:L32"/>
    <mergeCell ref="D81:L81"/>
    <mergeCell ref="D227:L227"/>
    <mergeCell ref="D228:L228"/>
    <mergeCell ref="D230:L230"/>
    <mergeCell ref="B231:L231"/>
    <mergeCell ref="B232:L232"/>
    <mergeCell ref="D233:L233"/>
    <mergeCell ref="D234:L234"/>
    <mergeCell ref="D235:L235"/>
    <mergeCell ref="B236:L236"/>
    <mergeCell ref="B217:L217"/>
    <mergeCell ref="B218:L218"/>
    <mergeCell ref="D219:L219"/>
    <mergeCell ref="D220:L220"/>
    <mergeCell ref="D221:L221"/>
    <mergeCell ref="D222:L222"/>
    <mergeCell ref="D223:L223"/>
    <mergeCell ref="D224:L224"/>
    <mergeCell ref="D226:L226"/>
    <mergeCell ref="D30:L30"/>
    <mergeCell ref="D31:L3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Vlastiti izvori- rezultat </vt:lpstr>
      <vt:lpstr>Posebni dio I</vt:lpstr>
      <vt:lpstr> Posebni dio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Dean</cp:lastModifiedBy>
  <cp:lastPrinted>2023-09-18T11:27:12Z</cp:lastPrinted>
  <dcterms:created xsi:type="dcterms:W3CDTF">2022-08-12T12:51:27Z</dcterms:created>
  <dcterms:modified xsi:type="dcterms:W3CDTF">2024-01-04T10:59:07Z</dcterms:modified>
</cp:coreProperties>
</file>